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ääsihteeri\Desktop\Vuosiasiakirjat\"/>
    </mc:Choice>
  </mc:AlternateContent>
  <xr:revisionPtr revIDLastSave="0" documentId="8_{CC8BFFC6-571E-46DE-A32E-A6B324B98795}" xr6:coauthVersionLast="47" xr6:coauthVersionMax="47" xr10:uidLastSave="{00000000-0000-0000-0000-000000000000}"/>
  <bookViews>
    <workbookView xWindow="-108" yWindow="-108" windowWidth="23256" windowHeight="12576" xr2:uid="{E721E254-89FF-4B3D-A04B-CB22D33E4D7B}"/>
  </bookViews>
  <sheets>
    <sheet name="Talousarv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" i="1" l="1"/>
  <c r="N92" i="1"/>
  <c r="M92" i="1"/>
  <c r="L92" i="1"/>
  <c r="N90" i="1"/>
  <c r="N89" i="1"/>
  <c r="O86" i="1"/>
  <c r="O79" i="1" s="1"/>
  <c r="M86" i="1"/>
  <c r="L86" i="1"/>
  <c r="N85" i="1"/>
  <c r="N82" i="1"/>
  <c r="N81" i="1"/>
  <c r="O80" i="1"/>
  <c r="M80" i="1"/>
  <c r="M79" i="1" s="1"/>
  <c r="L80" i="1"/>
  <c r="L79" i="1" s="1"/>
  <c r="H80" i="1"/>
  <c r="H91" i="1" s="1"/>
  <c r="O73" i="1"/>
  <c r="O72" i="1" s="1"/>
  <c r="N72" i="1"/>
  <c r="N70" i="1"/>
  <c r="N69" i="1"/>
  <c r="N63" i="1"/>
  <c r="N62" i="1"/>
  <c r="N61" i="1" s="1"/>
  <c r="O61" i="1"/>
  <c r="M61" i="1"/>
  <c r="L61" i="1"/>
  <c r="F61" i="1"/>
  <c r="E61" i="1"/>
  <c r="E40" i="1" s="1"/>
  <c r="D61" i="1"/>
  <c r="D40" i="1" s="1"/>
  <c r="C61" i="1"/>
  <c r="C40" i="1" s="1"/>
  <c r="B61" i="1"/>
  <c r="N54" i="1"/>
  <c r="N52" i="1"/>
  <c r="N50" i="1"/>
  <c r="N48" i="1"/>
  <c r="N44" i="1"/>
  <c r="O41" i="1"/>
  <c r="N41" i="1"/>
  <c r="M41" i="1"/>
  <c r="M40" i="1"/>
  <c r="L40" i="1"/>
  <c r="F40" i="1"/>
  <c r="B40" i="1"/>
  <c r="M36" i="1"/>
  <c r="L36" i="1"/>
  <c r="L33" i="1"/>
  <c r="B33" i="1"/>
  <c r="N30" i="1"/>
  <c r="N28" i="1" s="1"/>
  <c r="N29" i="1"/>
  <c r="M28" i="1"/>
  <c r="L28" i="1"/>
  <c r="E28" i="1"/>
  <c r="E25" i="1" s="1"/>
  <c r="E33" i="1" s="1"/>
  <c r="C28" i="1"/>
  <c r="C25" i="1" s="1"/>
  <c r="C33" i="1" s="1"/>
  <c r="N27" i="1"/>
  <c r="M25" i="1"/>
  <c r="M33" i="1" s="1"/>
  <c r="M15" i="1" s="1"/>
  <c r="M77" i="1" s="1"/>
  <c r="N22" i="1"/>
  <c r="N21" i="1"/>
  <c r="N19" i="1"/>
  <c r="N17" i="1" s="1"/>
  <c r="O17" i="1"/>
  <c r="O28" i="1" s="1"/>
  <c r="M17" i="1"/>
  <c r="L16" i="1"/>
  <c r="L15" i="1"/>
  <c r="K15" i="1"/>
  <c r="O12" i="1"/>
  <c r="O4" i="1" s="1"/>
  <c r="N4" i="1"/>
  <c r="N3" i="1" s="1"/>
  <c r="M4" i="1"/>
  <c r="M3" i="1" s="1"/>
  <c r="L4" i="1"/>
  <c r="L77" i="1" s="1"/>
  <c r="F4" i="1"/>
  <c r="E4" i="1"/>
  <c r="D4" i="1"/>
  <c r="B4" i="1"/>
  <c r="H3" i="1"/>
  <c r="N25" i="1" l="1"/>
  <c r="N40" i="1"/>
  <c r="N86" i="1"/>
  <c r="N16" i="1"/>
  <c r="O40" i="1"/>
  <c r="N80" i="1"/>
  <c r="M16" i="1"/>
  <c r="O3" i="1"/>
  <c r="L91" i="1"/>
  <c r="L99" i="1" s="1"/>
  <c r="N79" i="1"/>
  <c r="O30" i="1"/>
  <c r="O29" i="1"/>
  <c r="N33" i="1"/>
  <c r="N15" i="1" s="1"/>
  <c r="M91" i="1"/>
  <c r="M99" i="1" s="1"/>
  <c r="M105" i="1" s="1"/>
  <c r="N77" i="1"/>
  <c r="O27" i="1"/>
  <c r="O25" i="1" s="1"/>
  <c r="L105" i="1" l="1"/>
  <c r="L102" i="1"/>
  <c r="O33" i="1"/>
  <c r="O15" i="1" s="1"/>
  <c r="O77" i="1" s="1"/>
  <c r="O91" i="1" s="1"/>
  <c r="O99" i="1" s="1"/>
  <c r="O105" i="1" s="1"/>
  <c r="O16" i="1"/>
  <c r="N91" i="1"/>
  <c r="N99" i="1" s="1"/>
  <c r="N105" i="1" s="1"/>
</calcChain>
</file>

<file path=xl/sharedStrings.xml><?xml version="1.0" encoding="utf-8"?>
<sst xmlns="http://schemas.openxmlformats.org/spreadsheetml/2006/main" count="112" uniqueCount="109">
  <si>
    <t>Hallitus ja edustajisto</t>
  </si>
  <si>
    <t>Julkaisutoiminta</t>
  </si>
  <si>
    <t>Toimisto</t>
  </si>
  <si>
    <t>Varsinainen toiminta</t>
  </si>
  <si>
    <t>Väliaikainen projekti</t>
  </si>
  <si>
    <t>TP2015</t>
  </si>
  <si>
    <t>TP2016</t>
  </si>
  <si>
    <t>TA2018</t>
  </si>
  <si>
    <t>TP2018</t>
  </si>
  <si>
    <t>TP 2019</t>
  </si>
  <si>
    <t>TP 2020</t>
  </si>
  <si>
    <t>TP 2021</t>
  </si>
  <si>
    <t>TA 2022</t>
  </si>
  <si>
    <t>TA 2023</t>
  </si>
  <si>
    <t>Huomioita</t>
  </si>
  <si>
    <t>Tuotot</t>
  </si>
  <si>
    <t xml:space="preserve">         300, Varsinaisen toiminnan tuotot</t>
  </si>
  <si>
    <t xml:space="preserve">                  3000, Myynti</t>
  </si>
  <si>
    <t xml:space="preserve">                  3002, ESN</t>
  </si>
  <si>
    <t xml:space="preserve">                  3003, Matkakorvaukset</t>
  </si>
  <si>
    <t xml:space="preserve">                  3016, Varsinaisen toiminnan tuotot</t>
  </si>
  <si>
    <t xml:space="preserve">                  3004, Speksituotot</t>
  </si>
  <si>
    <t xml:space="preserve">                  3076, Vuokratuotot</t>
  </si>
  <si>
    <t xml:space="preserve">                  3086, Jäsentilaisuuksien tuotot</t>
  </si>
  <si>
    <t xml:space="preserve">                  3096, Avustukset</t>
  </si>
  <si>
    <t>Kulut</t>
  </si>
  <si>
    <t>Varsinaisen toiminnan kulut</t>
  </si>
  <si>
    <t xml:space="preserve">   Henkilöstökulut</t>
  </si>
  <si>
    <t xml:space="preserve">      500, Palkat ja palkkiot</t>
  </si>
  <si>
    <t xml:space="preserve">            500, Työntekijöiden palkat ja palkkiot</t>
  </si>
  <si>
    <t xml:space="preserve">                  5000, Työssäoloajan normaalipalkat</t>
  </si>
  <si>
    <t xml:space="preserve">                  5100, Lisät ja korvaukset</t>
  </si>
  <si>
    <t xml:space="preserve">                  5200, Palkkiot</t>
  </si>
  <si>
    <t xml:space="preserve">                  5300, Loma-ajan ja sosiaalipalkat</t>
  </si>
  <si>
    <t xml:space="preserve">                  5330, Lomapalkkajaksotus</t>
  </si>
  <si>
    <t xml:space="preserve">                  5470, Saadut korvaukset palkoista</t>
  </si>
  <si>
    <t xml:space="preserve">      600, Henkilösivukulut</t>
  </si>
  <si>
    <t xml:space="preserve">         600, Eläkekulut</t>
  </si>
  <si>
    <t xml:space="preserve">                  6100, Eläkevakuutusmaksut</t>
  </si>
  <si>
    <t xml:space="preserve">         630, Muut henkilösivukulut</t>
  </si>
  <si>
    <t xml:space="preserve">                  6300, Sosiaaliturvamaksut</t>
  </si>
  <si>
    <t xml:space="preserve">                  6400, Pakolliset vakuutusmaksut</t>
  </si>
  <si>
    <t xml:space="preserve">   Henkilöstökulut yhteensä</t>
  </si>
  <si>
    <t xml:space="preserve">   Poistot ja arvonalentumiset</t>
  </si>
  <si>
    <t xml:space="preserve">      680, Suunnitelman mukaiset poistot</t>
  </si>
  <si>
    <t xml:space="preserve">                  6800, Suunnitelman mukaiset poistot</t>
  </si>
  <si>
    <t xml:space="preserve">   Poistot ja arvonalentumiset yhteensä</t>
  </si>
  <si>
    <t>4270, Saadut vahingonkorvaukset ja avustukset</t>
  </si>
  <si>
    <t xml:space="preserve">   Muut kulut</t>
  </si>
  <si>
    <t xml:space="preserve">         700, Vapaaehtoiset henkilösivukulut</t>
  </si>
  <si>
    <t xml:space="preserve">                  7000, Työterveyshuolto</t>
  </si>
  <si>
    <t xml:space="preserve">                  7010, Henkilökunnan virkistys</t>
  </si>
  <si>
    <t xml:space="preserve">         720, Toimitilakulut</t>
  </si>
  <si>
    <t xml:space="preserve">                  7200, Toimitilakulut</t>
  </si>
  <si>
    <t xml:space="preserve">         750, Ajoneuvokulut</t>
  </si>
  <si>
    <t xml:space="preserve">         764, Atk-laite ja -ohjelmakulut</t>
  </si>
  <si>
    <t xml:space="preserve">         771, Kone- ja kalustokulut</t>
  </si>
  <si>
    <t xml:space="preserve">                  7710, Kone- ja kalustokulut</t>
  </si>
  <si>
    <t xml:space="preserve">         780, Matkakulut</t>
  </si>
  <si>
    <t xml:space="preserve">                  7800, Matkakulut</t>
  </si>
  <si>
    <t xml:space="preserve">         795, Edustuskulut</t>
  </si>
  <si>
    <t xml:space="preserve">                  7950, Edustuskulut</t>
  </si>
  <si>
    <t>800, Myyntikulut</t>
  </si>
  <si>
    <t xml:space="preserve">         805, Markkinointikulut</t>
  </si>
  <si>
    <t xml:space="preserve">                  8050, Markkinointikulut</t>
  </si>
  <si>
    <t xml:space="preserve">         837, Hallintopalvelut</t>
  </si>
  <si>
    <t xml:space="preserve">                  8370, Ostetut hallintopalvelut</t>
  </si>
  <si>
    <t xml:space="preserve">         845, Muut hallintokulut</t>
  </si>
  <si>
    <t xml:space="preserve">                  8451, Toimistokulut, posti, pankki, puhelin, tietoliikenne</t>
  </si>
  <si>
    <t xml:space="preserve">                  8452, Vakuutukset</t>
  </si>
  <si>
    <t xml:space="preserve">                  8453, Edustajisto</t>
  </si>
  <si>
    <t xml:space="preserve">                  8454, Hallitustoiminta</t>
  </si>
  <si>
    <t xml:space="preserve">                  8455, Jaostot</t>
  </si>
  <si>
    <t xml:space="preserve">                  8456, Tapahtumakulut</t>
  </si>
  <si>
    <t xml:space="preserve">                  8457, Speksikulut</t>
  </si>
  <si>
    <t xml:space="preserve">                  8616, Palvelut</t>
  </si>
  <si>
    <t xml:space="preserve">                  8617, Annetut avustukset</t>
  </si>
  <si>
    <t xml:space="preserve">                  8618, Jäsenmaksukulut</t>
  </si>
  <si>
    <t xml:space="preserve">         870, Muut liikekulut</t>
  </si>
  <si>
    <t xml:space="preserve">                  8700, Muut liikekulut</t>
  </si>
  <si>
    <t xml:space="preserve">                  8800, Vähennyskelvottomat liikekulut</t>
  </si>
  <si>
    <t xml:space="preserve">                  8890, Täsmäytyserot</t>
  </si>
  <si>
    <t>9740, Satunnaiset kulut</t>
  </si>
  <si>
    <t>Tuotto/Kulujäämä</t>
  </si>
  <si>
    <t>Varainhankinta</t>
  </si>
  <si>
    <t xml:space="preserve">      900, Varainhankinnan tuotot</t>
  </si>
  <si>
    <t xml:space="preserve">                  9006, Myyntituotot</t>
  </si>
  <si>
    <t xml:space="preserve">                  9016, Tilaisuuksien tuotot</t>
  </si>
  <si>
    <t xml:space="preserve">                  9026, Lehti- ja ilmoitustuotot</t>
  </si>
  <si>
    <t xml:space="preserve">                  9036, Jäsenmaksut</t>
  </si>
  <si>
    <t xml:space="preserve">                  9046, Muut varainhankinnan tuotot</t>
  </si>
  <si>
    <t xml:space="preserve">      905, Varainhankinnan kulut</t>
  </si>
  <si>
    <t xml:space="preserve">                  9056, Myynnin kulut</t>
  </si>
  <si>
    <t xml:space="preserve">                  9066, Varainhankintapalkkiot</t>
  </si>
  <si>
    <t xml:space="preserve">                  9076, Tilaisuuksien kulut</t>
  </si>
  <si>
    <t xml:space="preserve">                  9086, Muut varainhankinnan kulut</t>
  </si>
  <si>
    <t>Sijoitus- ja rahoitustoiminta</t>
  </si>
  <si>
    <t xml:space="preserve">      909, Sijoitus- ja rahoitustoiminnan tuotot</t>
  </si>
  <si>
    <t xml:space="preserve">                  9106, Sijoitus- ja rahoitustoiminnan tuotot</t>
  </si>
  <si>
    <t xml:space="preserve">                  9160, Korko- ja muut rahoitustuotot</t>
  </si>
  <si>
    <t xml:space="preserve">      944, Sijoitus- ja rahoitustoiminnan kulut</t>
  </si>
  <si>
    <t xml:space="preserve">                  9440, Korko- ja muut rahoituskulut</t>
  </si>
  <si>
    <t xml:space="preserve">                  9446, Sijoitus- ja rahoitustoiminnan kulut</t>
  </si>
  <si>
    <t>Tulos ennen satunnaiseriä</t>
  </si>
  <si>
    <t xml:space="preserve">   Satunnaiset erät yhteensä</t>
  </si>
  <si>
    <t>Tulos ennen tilinpäätössiirtoja ja veroja</t>
  </si>
  <si>
    <t xml:space="preserve">   Tilinpäätössiirrot</t>
  </si>
  <si>
    <t xml:space="preserve">   Tilinpäätössiirrot ja verot yhteensä</t>
  </si>
  <si>
    <t>Tilikauden ylijäämä (alijäämä)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</si>
</sst>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i/>
      <sz val="10.5"/>
      <name val="Calibri"/>
      <family val="2"/>
      <scheme val="minor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9C0006"/>
      <name val="Calibri"/>
      <family val="2"/>
      <scheme val="minor"/>
    </font>
    <font>
      <sz val="10.5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wrapText="1"/>
    </xf>
    <xf numFmtId="0" fontId="4" fillId="4" borderId="0" xfId="3" applyFont="1" applyAlignment="1">
      <alignment horizontal="center" wrapText="1"/>
    </xf>
    <xf numFmtId="0" fontId="5" fillId="6" borderId="0" xfId="5" applyFont="1" applyBorder="1"/>
    <xf numFmtId="0" fontId="5" fillId="7" borderId="0" xfId="4" applyFont="1" applyFill="1"/>
    <xf numFmtId="0" fontId="5" fillId="8" borderId="0" xfId="4" applyFont="1" applyFill="1"/>
    <xf numFmtId="0" fontId="5" fillId="9" borderId="0" xfId="0" applyFont="1" applyFill="1"/>
    <xf numFmtId="0" fontId="5" fillId="10" borderId="0" xfId="0" applyFont="1" applyFill="1"/>
    <xf numFmtId="17" fontId="5" fillId="11" borderId="0" xfId="0" applyNumberFormat="1" applyFont="1" applyFill="1"/>
    <xf numFmtId="0" fontId="5" fillId="8" borderId="0" xfId="0" applyFont="1" applyFill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" fillId="4" borderId="0" xfId="3" applyBorder="1"/>
    <xf numFmtId="0" fontId="7" fillId="6" borderId="0" xfId="5" applyFont="1" applyBorder="1"/>
    <xf numFmtId="0" fontId="7" fillId="7" borderId="0" xfId="4" applyFont="1" applyFill="1"/>
    <xf numFmtId="0" fontId="7" fillId="8" borderId="0" xfId="4" applyFont="1" applyFill="1"/>
    <xf numFmtId="0" fontId="7" fillId="9" borderId="0" xfId="0" applyFont="1" applyFill="1"/>
    <xf numFmtId="0" fontId="7" fillId="10" borderId="0" xfId="0" applyFont="1" applyFill="1"/>
    <xf numFmtId="0" fontId="7" fillId="11" borderId="0" xfId="0" applyFont="1" applyFill="1"/>
    <xf numFmtId="0" fontId="7" fillId="8" borderId="0" xfId="0" applyFont="1" applyFill="1"/>
    <xf numFmtId="0" fontId="10" fillId="0" borderId="0" xfId="0" applyFont="1"/>
    <xf numFmtId="4" fontId="4" fillId="0" borderId="0" xfId="0" applyNumberFormat="1" applyFont="1"/>
    <xf numFmtId="0" fontId="4" fillId="0" borderId="0" xfId="0" applyFont="1"/>
    <xf numFmtId="1" fontId="4" fillId="4" borderId="0" xfId="3" applyNumberFormat="1" applyFont="1" applyBorder="1"/>
    <xf numFmtId="1" fontId="11" fillId="6" borderId="0" xfId="5" applyNumberFormat="1" applyFont="1" applyBorder="1"/>
    <xf numFmtId="0" fontId="11" fillId="7" borderId="0" xfId="4" applyFont="1" applyFill="1" applyBorder="1"/>
    <xf numFmtId="1" fontId="11" fillId="8" borderId="0" xfId="4" applyNumberFormat="1" applyFont="1" applyFill="1" applyBorder="1"/>
    <xf numFmtId="1" fontId="11" fillId="7" borderId="0" xfId="4" applyNumberFormat="1" applyFont="1" applyFill="1" applyBorder="1"/>
    <xf numFmtId="0" fontId="11" fillId="9" borderId="0" xfId="0" applyFont="1" applyFill="1"/>
    <xf numFmtId="3" fontId="12" fillId="10" borderId="0" xfId="0" applyNumberFormat="1" applyFont="1" applyFill="1"/>
    <xf numFmtId="3" fontId="12" fillId="11" borderId="0" xfId="0" applyNumberFormat="1" applyFont="1" applyFill="1"/>
    <xf numFmtId="3" fontId="12" fillId="8" borderId="0" xfId="0" applyNumberFormat="1" applyFont="1" applyFill="1"/>
    <xf numFmtId="1" fontId="4" fillId="4" borderId="1" xfId="3" applyNumberFormat="1" applyFont="1" applyBorder="1"/>
    <xf numFmtId="1" fontId="5" fillId="6" borderId="1" xfId="5" applyNumberFormat="1" applyFont="1" applyBorder="1"/>
    <xf numFmtId="0" fontId="5" fillId="7" borderId="1" xfId="4" applyFont="1" applyFill="1" applyBorder="1"/>
    <xf numFmtId="1" fontId="5" fillId="8" borderId="1" xfId="4" applyNumberFormat="1" applyFont="1" applyFill="1" applyBorder="1"/>
    <xf numFmtId="1" fontId="5" fillId="7" borderId="1" xfId="4" applyNumberFormat="1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5" fillId="8" borderId="1" xfId="0" applyFont="1" applyFill="1" applyBorder="1"/>
    <xf numFmtId="1" fontId="1" fillId="4" borderId="0" xfId="3" applyNumberFormat="1"/>
    <xf numFmtId="1" fontId="7" fillId="6" borderId="0" xfId="5" applyNumberFormat="1" applyFont="1" applyBorder="1"/>
    <xf numFmtId="0" fontId="7" fillId="7" borderId="0" xfId="4" applyFont="1" applyFill="1" applyBorder="1"/>
    <xf numFmtId="0" fontId="7" fillId="8" borderId="0" xfId="4" applyFont="1" applyFill="1" applyBorder="1"/>
    <xf numFmtId="4" fontId="0" fillId="0" borderId="0" xfId="0" applyNumberFormat="1"/>
    <xf numFmtId="0" fontId="0" fillId="7" borderId="0" xfId="0" applyFill="1"/>
    <xf numFmtId="164" fontId="7" fillId="8" borderId="0" xfId="4" applyNumberFormat="1" applyFont="1" applyFill="1"/>
    <xf numFmtId="0" fontId="13" fillId="10" borderId="0" xfId="0" applyFont="1" applyFill="1"/>
    <xf numFmtId="0" fontId="13" fillId="11" borderId="0" xfId="0" applyFont="1" applyFill="1"/>
    <xf numFmtId="0" fontId="13" fillId="8" borderId="0" xfId="0" applyFont="1" applyFill="1"/>
    <xf numFmtId="0" fontId="14" fillId="0" borderId="0" xfId="0" applyFont="1"/>
    <xf numFmtId="1" fontId="7" fillId="8" borderId="0" xfId="4" applyNumberFormat="1" applyFont="1" applyFill="1"/>
    <xf numFmtId="1" fontId="7" fillId="7" borderId="0" xfId="4" applyNumberFormat="1" applyFont="1" applyFill="1"/>
    <xf numFmtId="6" fontId="8" fillId="0" borderId="0" xfId="0" applyNumberFormat="1" applyFont="1"/>
    <xf numFmtId="3" fontId="7" fillId="7" borderId="0" xfId="4" applyNumberFormat="1" applyFont="1" applyFill="1"/>
    <xf numFmtId="3" fontId="7" fillId="8" borderId="0" xfId="4" applyNumberFormat="1" applyFont="1" applyFill="1"/>
    <xf numFmtId="0" fontId="11" fillId="11" borderId="0" xfId="0" applyFont="1" applyFill="1"/>
    <xf numFmtId="0" fontId="15" fillId="0" borderId="0" xfId="0" applyFont="1"/>
    <xf numFmtId="4" fontId="15" fillId="0" borderId="0" xfId="0" applyNumberFormat="1" applyFont="1"/>
    <xf numFmtId="1" fontId="15" fillId="4" borderId="0" xfId="3" applyNumberFormat="1" applyFont="1"/>
    <xf numFmtId="3" fontId="11" fillId="7" borderId="0" xfId="4" applyNumberFormat="1" applyFont="1" applyFill="1"/>
    <xf numFmtId="1" fontId="11" fillId="8" borderId="0" xfId="4" applyNumberFormat="1" applyFont="1" applyFill="1"/>
    <xf numFmtId="1" fontId="11" fillId="7" borderId="0" xfId="4" applyNumberFormat="1" applyFont="1" applyFill="1"/>
    <xf numFmtId="3" fontId="11" fillId="9" borderId="0" xfId="0" applyNumberFormat="1" applyFont="1" applyFill="1"/>
    <xf numFmtId="3" fontId="11" fillId="10" borderId="0" xfId="0" applyNumberFormat="1" applyFont="1" applyFill="1"/>
    <xf numFmtId="3" fontId="11" fillId="11" borderId="0" xfId="0" applyNumberFormat="1" applyFont="1" applyFill="1"/>
    <xf numFmtId="3" fontId="11" fillId="8" borderId="0" xfId="0" applyNumberFormat="1" applyFont="1" applyFill="1"/>
    <xf numFmtId="0" fontId="16" fillId="0" borderId="0" xfId="0" applyFont="1"/>
    <xf numFmtId="3" fontId="5" fillId="0" borderId="0" xfId="0" applyNumberFormat="1" applyFont="1"/>
    <xf numFmtId="3" fontId="5" fillId="7" borderId="0" xfId="4" applyNumberFormat="1" applyFont="1" applyFill="1"/>
    <xf numFmtId="3" fontId="5" fillId="8" borderId="0" xfId="4" applyNumberFormat="1" applyFont="1" applyFill="1"/>
    <xf numFmtId="3" fontId="11" fillId="9" borderId="0" xfId="4" applyNumberFormat="1" applyFont="1" applyFill="1"/>
    <xf numFmtId="3" fontId="11" fillId="10" borderId="0" xfId="4" applyNumberFormat="1" applyFont="1" applyFill="1"/>
    <xf numFmtId="3" fontId="11" fillId="11" borderId="0" xfId="4" applyNumberFormat="1" applyFont="1" applyFill="1"/>
    <xf numFmtId="3" fontId="11" fillId="8" borderId="0" xfId="4" applyNumberFormat="1" applyFont="1" applyFill="1"/>
    <xf numFmtId="0" fontId="13" fillId="0" borderId="0" xfId="0" applyFont="1"/>
    <xf numFmtId="0" fontId="17" fillId="0" borderId="0" xfId="0" applyFont="1"/>
    <xf numFmtId="0" fontId="7" fillId="7" borderId="0" xfId="0" applyFont="1" applyFill="1"/>
    <xf numFmtId="1" fontId="4" fillId="4" borderId="0" xfId="3" applyNumberFormat="1" applyFont="1"/>
    <xf numFmtId="1" fontId="5" fillId="6" borderId="0" xfId="5" applyNumberFormat="1" applyFont="1" applyBorder="1"/>
    <xf numFmtId="1" fontId="5" fillId="8" borderId="0" xfId="0" applyNumberFormat="1" applyFont="1" applyFill="1"/>
    <xf numFmtId="1" fontId="5" fillId="7" borderId="0" xfId="0" applyNumberFormat="1" applyFont="1" applyFill="1"/>
    <xf numFmtId="0" fontId="18" fillId="9" borderId="0" xfId="0" applyFont="1" applyFill="1"/>
    <xf numFmtId="0" fontId="18" fillId="10" borderId="0" xfId="0" applyFont="1" applyFill="1"/>
    <xf numFmtId="0" fontId="18" fillId="11" borderId="0" xfId="0" applyFont="1" applyFill="1"/>
    <xf numFmtId="0" fontId="18" fillId="8" borderId="0" xfId="0" applyFont="1" applyFill="1"/>
    <xf numFmtId="0" fontId="18" fillId="0" borderId="0" xfId="0" applyFont="1"/>
    <xf numFmtId="1" fontId="7" fillId="8" borderId="0" xfId="0" applyNumberFormat="1" applyFont="1" applyFill="1"/>
    <xf numFmtId="1" fontId="7" fillId="7" borderId="0" xfId="0" applyNumberFormat="1" applyFont="1" applyFill="1"/>
    <xf numFmtId="0" fontId="8" fillId="11" borderId="0" xfId="0" applyFont="1" applyFill="1"/>
    <xf numFmtId="0" fontId="8" fillId="8" borderId="0" xfId="0" applyFont="1" applyFill="1"/>
    <xf numFmtId="4" fontId="7" fillId="7" borderId="0" xfId="4" applyNumberFormat="1" applyFont="1" applyFill="1"/>
    <xf numFmtId="0" fontId="13" fillId="9" borderId="0" xfId="1" applyFont="1" applyFill="1"/>
    <xf numFmtId="0" fontId="13" fillId="10" borderId="0" xfId="1" applyFont="1" applyFill="1"/>
    <xf numFmtId="0" fontId="20" fillId="11" borderId="0" xfId="1" applyFont="1" applyFill="1"/>
    <xf numFmtId="0" fontId="20" fillId="8" borderId="0" xfId="1" applyFont="1" applyFill="1"/>
    <xf numFmtId="0" fontId="20" fillId="0" borderId="0" xfId="1" applyFont="1" applyFill="1"/>
    <xf numFmtId="0" fontId="13" fillId="9" borderId="0" xfId="2" applyFont="1" applyFill="1"/>
    <xf numFmtId="0" fontId="13" fillId="10" borderId="0" xfId="2" applyFont="1" applyFill="1"/>
    <xf numFmtId="0" fontId="13" fillId="11" borderId="0" xfId="2" applyFont="1" applyFill="1"/>
    <xf numFmtId="0" fontId="13" fillId="8" borderId="0" xfId="2" applyFont="1" applyFill="1"/>
    <xf numFmtId="0" fontId="21" fillId="0" borderId="0" xfId="2" applyFont="1" applyFill="1"/>
    <xf numFmtId="1" fontId="5" fillId="8" borderId="0" xfId="4" applyNumberFormat="1" applyFont="1" applyFill="1"/>
    <xf numFmtId="1" fontId="5" fillId="7" borderId="0" xfId="4" applyNumberFormat="1" applyFont="1" applyFill="1"/>
    <xf numFmtId="0" fontId="5" fillId="11" borderId="0" xfId="0" applyFont="1" applyFill="1"/>
    <xf numFmtId="3" fontId="7" fillId="7" borderId="0" xfId="4" applyNumberFormat="1" applyFont="1" applyFill="1" applyBorder="1"/>
    <xf numFmtId="3" fontId="7" fillId="8" borderId="0" xfId="4" applyNumberFormat="1" applyFont="1" applyFill="1" applyBorder="1"/>
    <xf numFmtId="0" fontId="0" fillId="8" borderId="0" xfId="0" applyFill="1"/>
    <xf numFmtId="0" fontId="0" fillId="9" borderId="0" xfId="0" applyFill="1"/>
    <xf numFmtId="0" fontId="22" fillId="10" borderId="0" xfId="0" applyFont="1" applyFill="1"/>
    <xf numFmtId="0" fontId="22" fillId="11" borderId="0" xfId="0" applyFont="1" applyFill="1"/>
    <xf numFmtId="0" fontId="22" fillId="8" borderId="0" xfId="0" applyFont="1" applyFill="1"/>
    <xf numFmtId="0" fontId="23" fillId="0" borderId="0" xfId="0" applyFont="1"/>
    <xf numFmtId="4" fontId="23" fillId="0" borderId="0" xfId="0" applyNumberFormat="1" applyFont="1"/>
    <xf numFmtId="3" fontId="5" fillId="7" borderId="1" xfId="4" applyNumberFormat="1" applyFont="1" applyFill="1" applyBorder="1"/>
    <xf numFmtId="3" fontId="5" fillId="8" borderId="1" xfId="4" applyNumberFormat="1" applyFont="1" applyFill="1" applyBorder="1"/>
    <xf numFmtId="0" fontId="13" fillId="11" borderId="0" xfId="1" applyFont="1" applyFill="1"/>
    <xf numFmtId="0" fontId="13" fillId="8" borderId="0" xfId="1" applyFont="1" applyFill="1"/>
    <xf numFmtId="0" fontId="13" fillId="0" borderId="0" xfId="1" applyFont="1" applyFill="1"/>
    <xf numFmtId="0" fontId="13" fillId="0" borderId="0" xfId="2" applyFont="1" applyFill="1"/>
    <xf numFmtId="0" fontId="13" fillId="9" borderId="0" xfId="0" applyFont="1" applyFill="1"/>
    <xf numFmtId="3" fontId="0" fillId="0" borderId="0" xfId="0" applyNumberFormat="1"/>
    <xf numFmtId="0" fontId="5" fillId="7" borderId="0" xfId="4" applyFont="1" applyFill="1" applyBorder="1"/>
    <xf numFmtId="1" fontId="13" fillId="8" borderId="0" xfId="4" applyNumberFormat="1" applyFont="1" applyFill="1" applyBorder="1"/>
    <xf numFmtId="1" fontId="19" fillId="7" borderId="0" xfId="4" applyNumberFormat="1" applyFont="1" applyFill="1" applyBorder="1"/>
    <xf numFmtId="0" fontId="22" fillId="0" borderId="0" xfId="0" applyFont="1"/>
    <xf numFmtId="1" fontId="7" fillId="8" borderId="0" xfId="4" applyNumberFormat="1" applyFont="1" applyFill="1" applyBorder="1"/>
    <xf numFmtId="1" fontId="7" fillId="7" borderId="0" xfId="4" applyNumberFormat="1" applyFont="1" applyFill="1" applyBorder="1"/>
    <xf numFmtId="3" fontId="8" fillId="0" borderId="0" xfId="0" applyNumberFormat="1" applyFont="1"/>
    <xf numFmtId="0" fontId="4" fillId="0" borderId="2" xfId="0" applyFont="1" applyBorder="1"/>
    <xf numFmtId="4" fontId="4" fillId="0" borderId="2" xfId="0" applyNumberFormat="1" applyFont="1" applyBorder="1"/>
    <xf numFmtId="1" fontId="4" fillId="4" borderId="2" xfId="3" applyNumberFormat="1" applyFont="1" applyBorder="1"/>
    <xf numFmtId="1" fontId="5" fillId="6" borderId="2" xfId="5" applyNumberFormat="1" applyFont="1" applyBorder="1"/>
    <xf numFmtId="0" fontId="5" fillId="7" borderId="2" xfId="4" applyFont="1" applyFill="1" applyBorder="1"/>
    <xf numFmtId="0" fontId="5" fillId="8" borderId="2" xfId="4" applyFont="1" applyFill="1" applyBorder="1"/>
    <xf numFmtId="3" fontId="5" fillId="9" borderId="2" xfId="0" applyNumberFormat="1" applyFont="1" applyFill="1" applyBorder="1"/>
    <xf numFmtId="3" fontId="5" fillId="10" borderId="2" xfId="0" applyNumberFormat="1" applyFont="1" applyFill="1" applyBorder="1"/>
    <xf numFmtId="3" fontId="5" fillId="11" borderId="2" xfId="0" applyNumberFormat="1" applyFont="1" applyFill="1" applyBorder="1"/>
    <xf numFmtId="3" fontId="5" fillId="8" borderId="2" xfId="0" applyNumberFormat="1" applyFont="1" applyFill="1" applyBorder="1"/>
    <xf numFmtId="1" fontId="5" fillId="8" borderId="2" xfId="4" applyNumberFormat="1" applyFont="1" applyFill="1" applyBorder="1"/>
    <xf numFmtId="1" fontId="5" fillId="7" borderId="2" xfId="4" applyNumberFormat="1" applyFont="1" applyFill="1" applyBorder="1"/>
    <xf numFmtId="3" fontId="18" fillId="9" borderId="2" xfId="1" applyNumberFormat="1" applyFont="1" applyFill="1" applyBorder="1"/>
    <xf numFmtId="3" fontId="18" fillId="10" borderId="2" xfId="1" applyNumberFormat="1" applyFont="1" applyFill="1" applyBorder="1"/>
    <xf numFmtId="3" fontId="18" fillId="11" borderId="2" xfId="1" applyNumberFormat="1" applyFont="1" applyFill="1" applyBorder="1"/>
    <xf numFmtId="3" fontId="18" fillId="8" borderId="2" xfId="1" applyNumberFormat="1" applyFont="1" applyFill="1" applyBorder="1"/>
    <xf numFmtId="0" fontId="18" fillId="0" borderId="0" xfId="1" applyFont="1" applyFill="1" applyBorder="1"/>
    <xf numFmtId="0" fontId="5" fillId="8" borderId="0" xfId="4" applyFont="1" applyFill="1" applyBorder="1"/>
    <xf numFmtId="1" fontId="5" fillId="8" borderId="0" xfId="4" applyNumberFormat="1" applyFont="1" applyFill="1" applyBorder="1"/>
    <xf numFmtId="1" fontId="5" fillId="7" borderId="0" xfId="4" applyNumberFormat="1" applyFont="1" applyFill="1" applyBorder="1"/>
    <xf numFmtId="1" fontId="1" fillId="4" borderId="2" xfId="3" applyNumberFormat="1" applyBorder="1"/>
    <xf numFmtId="1" fontId="7" fillId="6" borderId="2" xfId="5" applyNumberFormat="1" applyFont="1" applyBorder="1"/>
    <xf numFmtId="0" fontId="5" fillId="7" borderId="2" xfId="0" applyFont="1" applyFill="1" applyBorder="1"/>
    <xf numFmtId="1" fontId="5" fillId="8" borderId="2" xfId="0" applyNumberFormat="1" applyFont="1" applyFill="1" applyBorder="1"/>
    <xf numFmtId="1" fontId="5" fillId="7" borderId="2" xfId="0" applyNumberFormat="1" applyFont="1" applyFill="1" applyBorder="1"/>
    <xf numFmtId="0" fontId="5" fillId="7" borderId="0" xfId="0" applyFont="1" applyFill="1"/>
    <xf numFmtId="3" fontId="7" fillId="9" borderId="0" xfId="0" applyNumberFormat="1" applyFont="1" applyFill="1"/>
    <xf numFmtId="0" fontId="4" fillId="0" borderId="3" xfId="0" applyFont="1" applyBorder="1"/>
    <xf numFmtId="4" fontId="4" fillId="0" borderId="3" xfId="0" applyNumberFormat="1" applyFont="1" applyBorder="1"/>
    <xf numFmtId="1" fontId="4" fillId="4" borderId="4" xfId="3" applyNumberFormat="1" applyFont="1" applyBorder="1"/>
    <xf numFmtId="1" fontId="5" fillId="11" borderId="4" xfId="0" applyNumberFormat="1" applyFont="1" applyFill="1" applyBorder="1"/>
    <xf numFmtId="0" fontId="5" fillId="7" borderId="4" xfId="4" applyFont="1" applyFill="1" applyBorder="1"/>
    <xf numFmtId="1" fontId="5" fillId="8" borderId="4" xfId="4" applyNumberFormat="1" applyFont="1" applyFill="1" applyBorder="1"/>
    <xf numFmtId="1" fontId="5" fillId="7" borderId="4" xfId="4" applyNumberFormat="1" applyFont="1" applyFill="1" applyBorder="1"/>
    <xf numFmtId="3" fontId="5" fillId="9" borderId="4" xfId="0" applyNumberFormat="1" applyFont="1" applyFill="1" applyBorder="1"/>
    <xf numFmtId="3" fontId="5" fillId="10" borderId="4" xfId="0" applyNumberFormat="1" applyFont="1" applyFill="1" applyBorder="1"/>
    <xf numFmtId="0" fontId="5" fillId="11" borderId="4" xfId="0" applyFont="1" applyFill="1" applyBorder="1"/>
    <xf numFmtId="3" fontId="5" fillId="8" borderId="4" xfId="0" applyNumberFormat="1" applyFont="1" applyFill="1" applyBorder="1"/>
    <xf numFmtId="0" fontId="7" fillId="0" borderId="0" xfId="5" applyFont="1" applyFill="1" applyBorder="1"/>
    <xf numFmtId="0" fontId="7" fillId="12" borderId="0" xfId="0" applyFont="1" applyFill="1"/>
    <xf numFmtId="1" fontId="7" fillId="0" borderId="0" xfId="0" applyNumberFormat="1" applyFont="1"/>
    <xf numFmtId="0" fontId="1" fillId="0" borderId="0" xfId="5" applyFill="1" applyBorder="1"/>
    <xf numFmtId="0" fontId="0" fillId="12" borderId="0" xfId="0" applyFill="1"/>
    <xf numFmtId="0" fontId="1" fillId="12" borderId="0" xfId="5" applyFill="1" applyBorder="1"/>
    <xf numFmtId="0" fontId="1" fillId="6" borderId="0" xfId="5" applyBorder="1"/>
    <xf numFmtId="0" fontId="0" fillId="13" borderId="0" xfId="0" applyFill="1"/>
  </cellXfs>
  <cellStyles count="6">
    <cellStyle name="20 % - Aksentti2" xfId="3" builtinId="34"/>
    <cellStyle name="20 % - Aksentti4" xfId="5" builtinId="42"/>
    <cellStyle name="40 % - Aksentti2" xfId="4" builtinId="35"/>
    <cellStyle name="Huono" xfId="1" builtinId="27"/>
    <cellStyle name="Neutraali" xfId="2" builtinId="2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00E7-3313-4A52-8D70-EC9041F99126}">
  <dimension ref="A1:R1356"/>
  <sheetViews>
    <sheetView tabSelected="1" topLeftCell="A91" workbookViewId="0">
      <selection activeCell="T7" sqref="T7"/>
    </sheetView>
  </sheetViews>
  <sheetFormatPr defaultRowHeight="14.4" x14ac:dyDescent="0.3"/>
  <cols>
    <col min="1" max="1" width="39.109375" customWidth="1"/>
    <col min="2" max="2" width="10" hidden="1" customWidth="1"/>
    <col min="3" max="3" width="9.109375" hidden="1" customWidth="1"/>
    <col min="4" max="4" width="0.109375" hidden="1" customWidth="1"/>
    <col min="5" max="5" width="14.33203125" hidden="1" customWidth="1"/>
    <col min="6" max="6" width="0.109375" customWidth="1"/>
    <col min="7" max="7" width="11.44140625" hidden="1" customWidth="1"/>
    <col min="8" max="8" width="10.33203125" style="177" hidden="1" customWidth="1"/>
    <col min="9" max="9" width="11.6640625" style="49" hidden="1" customWidth="1"/>
    <col min="10" max="10" width="9.6640625" style="111" customWidth="1"/>
    <col min="11" max="11" width="9.6640625" style="49" customWidth="1"/>
    <col min="12" max="12" width="10.109375" style="112" customWidth="1"/>
    <col min="13" max="13" width="10.33203125" customWidth="1"/>
    <col min="14" max="15" width="10.33203125" style="178" customWidth="1"/>
    <col min="16" max="16" width="12.44140625" style="13" customWidth="1"/>
    <col min="17" max="17" width="9.44140625" customWidth="1"/>
  </cols>
  <sheetData>
    <row r="1" spans="1:18" ht="101.4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7" t="s">
        <v>11</v>
      </c>
      <c r="N1" s="8" t="s">
        <v>12</v>
      </c>
      <c r="O1" s="9" t="s">
        <v>13</v>
      </c>
      <c r="P1" s="10" t="s">
        <v>14</v>
      </c>
      <c r="Q1" s="12"/>
      <c r="R1" s="13"/>
    </row>
    <row r="2" spans="1:18" ht="18" x14ac:dyDescent="0.35">
      <c r="A2" s="14" t="s">
        <v>3</v>
      </c>
      <c r="G2" s="15"/>
      <c r="H2" s="16"/>
      <c r="I2" s="17"/>
      <c r="J2" s="18"/>
      <c r="K2" s="17"/>
      <c r="L2" s="19"/>
      <c r="M2" s="20"/>
      <c r="N2" s="21"/>
      <c r="O2" s="22"/>
      <c r="Q2" s="11"/>
      <c r="R2" s="13"/>
    </row>
    <row r="3" spans="1:18" ht="21" x14ac:dyDescent="0.4">
      <c r="A3" s="23" t="s">
        <v>15</v>
      </c>
      <c r="B3" s="24">
        <v>2000</v>
      </c>
      <c r="C3" s="25">
        <v>0</v>
      </c>
      <c r="D3" s="24">
        <v>1700</v>
      </c>
      <c r="E3" s="24">
        <v>222300</v>
      </c>
      <c r="F3" s="25">
        <v>9000</v>
      </c>
      <c r="G3" s="26">
        <v>262854.83999999997</v>
      </c>
      <c r="H3" s="27">
        <f>SUM(H13,H4)</f>
        <v>47232.28</v>
      </c>
      <c r="I3" s="28">
        <v>244000</v>
      </c>
      <c r="J3" s="29">
        <v>246601.86</v>
      </c>
      <c r="K3" s="30">
        <v>271188</v>
      </c>
      <c r="L3" s="31">
        <v>252650</v>
      </c>
      <c r="M3" s="32">
        <f>M4+M13</f>
        <v>48661.869999999995</v>
      </c>
      <c r="N3" s="33">
        <f>N4+N13</f>
        <v>70951.5</v>
      </c>
      <c r="O3" s="34">
        <f>O4</f>
        <v>55374.5</v>
      </c>
      <c r="Q3" s="12"/>
      <c r="R3" s="13"/>
    </row>
    <row r="4" spans="1:18" x14ac:dyDescent="0.3">
      <c r="A4" s="25" t="s">
        <v>16</v>
      </c>
      <c r="B4" s="24">
        <f>SUM(B6:B13)</f>
        <v>4000</v>
      </c>
      <c r="C4" s="25"/>
      <c r="D4" s="24">
        <f>SUM(D6:D13)</f>
        <v>1700</v>
      </c>
      <c r="E4" s="24">
        <f>SUM(E6:E13)</f>
        <v>20300</v>
      </c>
      <c r="F4" s="25">
        <f>SUM(F6:F13)</f>
        <v>10000</v>
      </c>
      <c r="G4" s="35">
        <v>47940.81</v>
      </c>
      <c r="H4" s="36">
        <v>47232.28</v>
      </c>
      <c r="I4" s="37">
        <v>42500</v>
      </c>
      <c r="J4" s="38">
        <v>48793.62</v>
      </c>
      <c r="K4" s="39">
        <v>69399.31</v>
      </c>
      <c r="L4" s="40">
        <f>SUM(L5:L12)</f>
        <v>18381.150000000001</v>
      </c>
      <c r="M4" s="41">
        <f>SUM(M5:M12)</f>
        <v>48661.869999999995</v>
      </c>
      <c r="N4" s="42">
        <f>SUM(N5:N12)</f>
        <v>70951.5</v>
      </c>
      <c r="O4" s="43">
        <f>SUM(O5:O12)</f>
        <v>55374.5</v>
      </c>
      <c r="Q4" s="12"/>
      <c r="R4" s="13"/>
    </row>
    <row r="5" spans="1:18" x14ac:dyDescent="0.3">
      <c r="A5" t="s">
        <v>17</v>
      </c>
      <c r="B5">
        <v>506</v>
      </c>
      <c r="C5" s="25"/>
      <c r="D5" s="24"/>
      <c r="E5" s="24"/>
      <c r="F5" s="25"/>
      <c r="G5" s="44">
        <v>506</v>
      </c>
      <c r="H5" s="45"/>
      <c r="I5" s="46">
        <v>0</v>
      </c>
      <c r="J5" s="47">
        <v>5779</v>
      </c>
      <c r="K5" s="46">
        <v>12454.32</v>
      </c>
      <c r="L5" s="19">
        <v>-4332.32</v>
      </c>
      <c r="M5" s="20">
        <v>0</v>
      </c>
      <c r="N5" s="21">
        <v>0</v>
      </c>
      <c r="O5" s="22">
        <v>0</v>
      </c>
      <c r="Q5" s="11"/>
      <c r="R5" s="13"/>
    </row>
    <row r="6" spans="1:18" x14ac:dyDescent="0.3">
      <c r="A6" t="s">
        <v>18</v>
      </c>
      <c r="B6">
        <v>0</v>
      </c>
      <c r="C6">
        <v>0</v>
      </c>
      <c r="D6">
        <v>0</v>
      </c>
      <c r="E6" s="48">
        <v>0</v>
      </c>
      <c r="F6">
        <v>0</v>
      </c>
      <c r="G6" s="44">
        <v>4172.6000000000004</v>
      </c>
      <c r="H6" s="45"/>
      <c r="I6" s="17">
        <v>0</v>
      </c>
      <c r="J6" s="18"/>
      <c r="L6" s="19">
        <v>0</v>
      </c>
      <c r="M6" s="20">
        <v>0</v>
      </c>
      <c r="N6" s="21">
        <v>0</v>
      </c>
      <c r="O6" s="22">
        <v>0</v>
      </c>
      <c r="Q6" s="11"/>
      <c r="R6" s="13"/>
    </row>
    <row r="7" spans="1:18" x14ac:dyDescent="0.3">
      <c r="A7" t="s">
        <v>19</v>
      </c>
      <c r="B7" s="48">
        <v>4000</v>
      </c>
      <c r="C7">
        <v>0</v>
      </c>
      <c r="E7" s="48">
        <v>1000</v>
      </c>
      <c r="F7">
        <v>0</v>
      </c>
      <c r="G7" s="44">
        <v>2724.82</v>
      </c>
      <c r="H7" s="45">
        <v>1108.7</v>
      </c>
      <c r="I7" s="17">
        <v>4000</v>
      </c>
      <c r="J7" s="50">
        <v>4274.55</v>
      </c>
      <c r="K7" s="17">
        <v>3758.87</v>
      </c>
      <c r="L7" s="19">
        <v>2577.4899999999998</v>
      </c>
      <c r="M7" s="20">
        <v>0</v>
      </c>
      <c r="N7" s="21">
        <v>5676</v>
      </c>
      <c r="O7" s="22">
        <v>7500</v>
      </c>
      <c r="Q7" s="11"/>
      <c r="R7" s="13"/>
    </row>
    <row r="8" spans="1:18" x14ac:dyDescent="0.3">
      <c r="A8" t="s">
        <v>20</v>
      </c>
      <c r="B8">
        <v>0</v>
      </c>
      <c r="C8">
        <v>0</v>
      </c>
      <c r="E8" s="48"/>
      <c r="F8">
        <v>3000</v>
      </c>
      <c r="G8" s="44">
        <v>2915.85</v>
      </c>
      <c r="H8" s="45">
        <v>1864.9</v>
      </c>
      <c r="I8" s="17">
        <v>7000</v>
      </c>
      <c r="J8" s="18">
        <v>228.2</v>
      </c>
      <c r="K8" s="17">
        <v>9555.2000000000007</v>
      </c>
      <c r="L8" s="19">
        <v>9410.4599999999991</v>
      </c>
      <c r="M8" s="51">
        <v>10117.4</v>
      </c>
      <c r="N8" s="52">
        <v>11500</v>
      </c>
      <c r="O8" s="53">
        <v>11500</v>
      </c>
      <c r="P8" s="54"/>
      <c r="Q8" s="11"/>
      <c r="R8" s="13"/>
    </row>
    <row r="9" spans="1:18" x14ac:dyDescent="0.3">
      <c r="A9" t="s">
        <v>21</v>
      </c>
      <c r="E9" s="48"/>
      <c r="G9" s="44">
        <v>6828</v>
      </c>
      <c r="H9" s="45">
        <v>5916.5</v>
      </c>
      <c r="I9" s="17">
        <v>0</v>
      </c>
      <c r="J9" s="18">
        <v>0</v>
      </c>
      <c r="K9" s="17"/>
      <c r="L9" s="19">
        <v>0</v>
      </c>
      <c r="M9" s="20">
        <v>0</v>
      </c>
      <c r="N9" s="21">
        <v>0</v>
      </c>
      <c r="O9" s="22">
        <v>0</v>
      </c>
      <c r="Q9" s="11"/>
      <c r="R9" s="13"/>
    </row>
    <row r="10" spans="1:18" x14ac:dyDescent="0.3">
      <c r="A10" t="s">
        <v>22</v>
      </c>
      <c r="B10">
        <v>0</v>
      </c>
      <c r="C10">
        <v>0</v>
      </c>
      <c r="D10" s="48">
        <v>1700</v>
      </c>
      <c r="E10" s="48">
        <v>6300</v>
      </c>
      <c r="F10">
        <v>0</v>
      </c>
      <c r="G10" s="44">
        <v>10247.65</v>
      </c>
      <c r="H10" s="45">
        <v>8594</v>
      </c>
      <c r="I10" s="17">
        <v>9500</v>
      </c>
      <c r="J10" s="18">
        <v>9629</v>
      </c>
      <c r="K10" s="17">
        <v>9397.66</v>
      </c>
      <c r="L10" s="19">
        <v>5455.19</v>
      </c>
      <c r="M10" s="51">
        <v>5127.22</v>
      </c>
      <c r="N10" s="52">
        <v>6500</v>
      </c>
      <c r="O10" s="53">
        <v>7500</v>
      </c>
      <c r="Q10" s="11"/>
      <c r="R10" s="13"/>
    </row>
    <row r="11" spans="1:18" x14ac:dyDescent="0.3">
      <c r="A11" t="s">
        <v>23</v>
      </c>
      <c r="B11">
        <v>0</v>
      </c>
      <c r="C11">
        <v>0</v>
      </c>
      <c r="D11">
        <v>0</v>
      </c>
      <c r="E11" s="48">
        <v>13000</v>
      </c>
      <c r="F11">
        <v>7000</v>
      </c>
      <c r="G11" s="44">
        <v>20545.89</v>
      </c>
      <c r="H11" s="45">
        <v>26248.18</v>
      </c>
      <c r="I11" s="17">
        <v>22000</v>
      </c>
      <c r="J11" s="55">
        <v>28153.07</v>
      </c>
      <c r="K11" s="56">
        <v>34183.26</v>
      </c>
      <c r="L11" s="19">
        <v>5270.33</v>
      </c>
      <c r="M11" s="51">
        <v>16917.25</v>
      </c>
      <c r="N11" s="52">
        <v>0</v>
      </c>
      <c r="O11" s="53"/>
      <c r="P11" s="54"/>
      <c r="Q11" s="11"/>
      <c r="R11" s="57"/>
    </row>
    <row r="12" spans="1:18" x14ac:dyDescent="0.3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 s="44">
        <v>0</v>
      </c>
      <c r="H12" s="45">
        <v>3500</v>
      </c>
      <c r="I12" s="58">
        <v>0</v>
      </c>
      <c r="J12" s="59">
        <v>150</v>
      </c>
      <c r="K12" s="58"/>
      <c r="L12" s="19">
        <v>0</v>
      </c>
      <c r="M12" s="20">
        <v>16500</v>
      </c>
      <c r="N12" s="60">
        <v>47275.5</v>
      </c>
      <c r="O12" s="22">
        <f>28874.5</f>
        <v>28874.5</v>
      </c>
      <c r="Q12" s="11"/>
      <c r="R12" s="13"/>
    </row>
    <row r="13" spans="1:18" x14ac:dyDescent="0.3">
      <c r="A13" s="61"/>
      <c r="B13" s="61"/>
      <c r="C13" s="61"/>
      <c r="D13" s="62"/>
      <c r="E13" s="62"/>
      <c r="F13" s="61"/>
      <c r="G13" s="63"/>
      <c r="H13" s="27"/>
      <c r="I13" s="64"/>
      <c r="J13" s="65"/>
      <c r="K13" s="66"/>
      <c r="L13" s="67"/>
      <c r="M13" s="68"/>
      <c r="N13" s="69"/>
      <c r="O13" s="70"/>
      <c r="P13" s="71"/>
      <c r="Q13" s="72"/>
      <c r="R13" s="13"/>
    </row>
    <row r="14" spans="1:18" ht="21" x14ac:dyDescent="0.4">
      <c r="A14" s="23" t="s">
        <v>25</v>
      </c>
      <c r="G14" s="44"/>
      <c r="H14" s="45"/>
      <c r="I14" s="73"/>
      <c r="J14" s="74"/>
      <c r="K14" s="73"/>
      <c r="L14" s="19"/>
      <c r="M14" s="20"/>
      <c r="N14" s="21"/>
      <c r="O14" s="22"/>
      <c r="Q14" s="11"/>
      <c r="R14" s="13"/>
    </row>
    <row r="15" spans="1:18" ht="21" x14ac:dyDescent="0.4">
      <c r="A15" s="23" t="s">
        <v>26</v>
      </c>
      <c r="G15" s="44"/>
      <c r="H15" s="45"/>
      <c r="I15" s="58"/>
      <c r="J15" s="59"/>
      <c r="K15" s="64">
        <f>SUM(K17,K25,K36,K40)</f>
        <v>-311247.09999999998</v>
      </c>
      <c r="L15" s="75">
        <f>SUM(L33,L36,L40)</f>
        <v>-265694.84000000003</v>
      </c>
      <c r="M15" s="76">
        <f>SUM(M33,M36,M40)</f>
        <v>-285686.24</v>
      </c>
      <c r="N15" s="77">
        <f>SUM(N33,N36,N40)</f>
        <v>-328930</v>
      </c>
      <c r="O15" s="78">
        <f>SUM((O33,O36,O40))</f>
        <v>-355525</v>
      </c>
      <c r="Q15" s="79"/>
      <c r="R15" s="80"/>
    </row>
    <row r="16" spans="1:18" x14ac:dyDescent="0.3">
      <c r="A16" s="25" t="s">
        <v>27</v>
      </c>
      <c r="G16" s="44"/>
      <c r="H16" s="45"/>
      <c r="I16" s="81"/>
      <c r="J16" s="22"/>
      <c r="K16" s="81"/>
      <c r="L16" s="19">
        <f>SUM(L17,L25,)</f>
        <v>-157429.58000000002</v>
      </c>
      <c r="M16" s="20">
        <f>SUM(M17,M25)</f>
        <v>-175307.48</v>
      </c>
      <c r="N16" s="21">
        <f>SUM(N17,N25)</f>
        <v>-219412</v>
      </c>
      <c r="O16" s="22">
        <f>SUM(O17,O25)</f>
        <v>-232300</v>
      </c>
      <c r="Q16" s="11"/>
      <c r="R16" s="13"/>
    </row>
    <row r="17" spans="1:18" x14ac:dyDescent="0.3">
      <c r="A17" s="25" t="s">
        <v>28</v>
      </c>
      <c r="B17" s="24">
        <v>-22980</v>
      </c>
      <c r="C17" s="24">
        <v>-16700</v>
      </c>
      <c r="D17" s="25">
        <v>0</v>
      </c>
      <c r="E17" s="24">
        <v>-65000</v>
      </c>
      <c r="F17" s="25">
        <v>0</v>
      </c>
      <c r="G17" s="82">
        <v>-109875.32</v>
      </c>
      <c r="H17" s="83">
        <v>-121386.62</v>
      </c>
      <c r="I17" s="4">
        <v>-119980</v>
      </c>
      <c r="J17" s="84">
        <v>-117814.16</v>
      </c>
      <c r="K17" s="85">
        <v>-130019.69</v>
      </c>
      <c r="L17" s="86">
        <v>-138847.17000000001</v>
      </c>
      <c r="M17" s="87">
        <f>SUM(M18:M24)</f>
        <v>-151036.43000000002</v>
      </c>
      <c r="N17" s="88">
        <f>SUM(N18:N24)</f>
        <v>-190094</v>
      </c>
      <c r="O17" s="89">
        <f>SUM(O18:O24)</f>
        <v>-202000</v>
      </c>
      <c r="Q17" s="90"/>
      <c r="R17" s="13"/>
    </row>
    <row r="18" spans="1:18" x14ac:dyDescent="0.3">
      <c r="A18" t="s">
        <v>29</v>
      </c>
      <c r="B18" s="48">
        <v>-22980</v>
      </c>
      <c r="C18" s="48">
        <v>-16700</v>
      </c>
      <c r="D18">
        <v>0</v>
      </c>
      <c r="E18" s="48">
        <v>-65000</v>
      </c>
      <c r="F18">
        <v>0</v>
      </c>
      <c r="G18" s="44">
        <v>-109875.32</v>
      </c>
      <c r="H18" s="45"/>
      <c r="I18" s="81"/>
      <c r="J18" s="91">
        <v>-117814.16</v>
      </c>
      <c r="K18" s="92"/>
      <c r="L18" s="19"/>
      <c r="M18" s="20"/>
      <c r="N18" s="21"/>
      <c r="O18" s="22"/>
      <c r="Q18" s="11"/>
      <c r="R18" s="13"/>
    </row>
    <row r="19" spans="1:18" x14ac:dyDescent="0.3">
      <c r="A19" t="s">
        <v>30</v>
      </c>
      <c r="B19" s="48"/>
      <c r="C19" s="48">
        <v>-13000</v>
      </c>
      <c r="D19">
        <v>0</v>
      </c>
      <c r="E19" s="48">
        <v>-64000</v>
      </c>
      <c r="F19">
        <v>0</v>
      </c>
      <c r="G19" s="44">
        <v>-82136.11</v>
      </c>
      <c r="H19" s="45">
        <v>-96843.94</v>
      </c>
      <c r="I19" s="58">
        <v>-87000</v>
      </c>
      <c r="J19" s="59">
        <v>-79447.41</v>
      </c>
      <c r="K19" s="58">
        <v>-83498.17</v>
      </c>
      <c r="L19" s="19">
        <v>-84199.78</v>
      </c>
      <c r="M19" s="20">
        <v>-96084.6</v>
      </c>
      <c r="N19" s="93">
        <f>-137094+2000</f>
        <v>-135094</v>
      </c>
      <c r="O19" s="94">
        <v>-142000</v>
      </c>
      <c r="Q19" s="11"/>
      <c r="R19" s="13"/>
    </row>
    <row r="20" spans="1:18" x14ac:dyDescent="0.3">
      <c r="A20" t="s">
        <v>31</v>
      </c>
      <c r="B20">
        <v>0</v>
      </c>
      <c r="C20">
        <v>0</v>
      </c>
      <c r="D20">
        <v>0</v>
      </c>
      <c r="E20">
        <v>0</v>
      </c>
      <c r="F20">
        <v>0</v>
      </c>
      <c r="G20" s="44">
        <v>-536</v>
      </c>
      <c r="H20" s="45">
        <v>-573</v>
      </c>
      <c r="I20" s="17"/>
      <c r="J20" s="18"/>
      <c r="K20" s="17"/>
      <c r="L20" s="19"/>
      <c r="M20" s="20"/>
      <c r="N20" s="21"/>
      <c r="O20" s="22"/>
      <c r="Q20" s="11"/>
      <c r="R20" s="13"/>
    </row>
    <row r="21" spans="1:18" x14ac:dyDescent="0.3">
      <c r="A21" t="s">
        <v>32</v>
      </c>
      <c r="B21" s="48">
        <v>-22980</v>
      </c>
      <c r="C21" s="48">
        <v>-3700</v>
      </c>
      <c r="D21">
        <v>0</v>
      </c>
      <c r="E21" s="48">
        <v>-1000</v>
      </c>
      <c r="F21">
        <v>0</v>
      </c>
      <c r="G21" s="44">
        <v>-27270.29</v>
      </c>
      <c r="H21" s="45">
        <v>-22540</v>
      </c>
      <c r="I21" s="95">
        <v>-27980</v>
      </c>
      <c r="J21" s="59">
        <v>-38315.269999999997</v>
      </c>
      <c r="K21" s="58">
        <v>-35812.14</v>
      </c>
      <c r="L21" s="19">
        <v>-38330.22</v>
      </c>
      <c r="M21" s="20">
        <v>-38228.980000000003</v>
      </c>
      <c r="N21" s="21">
        <f>-35000</f>
        <v>-35000</v>
      </c>
      <c r="O21" s="22">
        <v>-45000</v>
      </c>
      <c r="Q21" s="11"/>
      <c r="R21" s="13"/>
    </row>
    <row r="22" spans="1:18" x14ac:dyDescent="0.3">
      <c r="A22" t="s">
        <v>33</v>
      </c>
      <c r="B22" s="48"/>
      <c r="C22" s="48"/>
      <c r="E22" s="48"/>
      <c r="G22" s="44"/>
      <c r="H22" s="45"/>
      <c r="I22" s="58"/>
      <c r="J22" s="59">
        <v>-15938.37</v>
      </c>
      <c r="K22" s="58">
        <v>-7598.47</v>
      </c>
      <c r="L22" s="19">
        <v>-15229.65</v>
      </c>
      <c r="M22" s="20">
        <v>-18505.91</v>
      </c>
      <c r="N22" s="21">
        <f>-20000</f>
        <v>-20000</v>
      </c>
      <c r="O22" s="22">
        <v>-15000</v>
      </c>
      <c r="Q22" s="11"/>
      <c r="R22" s="13"/>
    </row>
    <row r="23" spans="1:18" x14ac:dyDescent="0.3">
      <c r="A23" t="s">
        <v>34</v>
      </c>
      <c r="B23">
        <v>0</v>
      </c>
      <c r="C23">
        <v>0</v>
      </c>
      <c r="D23">
        <v>0</v>
      </c>
      <c r="E23" s="48">
        <v>0</v>
      </c>
      <c r="F23">
        <v>0</v>
      </c>
      <c r="G23" s="44">
        <v>67.08</v>
      </c>
      <c r="H23" s="45">
        <v>-1429.68</v>
      </c>
      <c r="I23" s="17"/>
      <c r="J23" s="55">
        <v>7414.01</v>
      </c>
      <c r="K23" s="56">
        <v>-3101.61</v>
      </c>
      <c r="L23" s="96">
        <v>-1087.52</v>
      </c>
      <c r="M23" s="97">
        <v>1783.06</v>
      </c>
      <c r="N23" s="98"/>
      <c r="O23" s="99"/>
      <c r="Q23" s="100"/>
      <c r="R23" s="13"/>
    </row>
    <row r="24" spans="1:18" x14ac:dyDescent="0.3">
      <c r="A24" t="s">
        <v>35</v>
      </c>
      <c r="B24">
        <v>0</v>
      </c>
      <c r="D24">
        <v>0</v>
      </c>
      <c r="E24" s="48">
        <v>0</v>
      </c>
      <c r="F24">
        <v>0</v>
      </c>
      <c r="G24" s="44">
        <v>0</v>
      </c>
      <c r="H24" s="45">
        <v>0</v>
      </c>
      <c r="I24" s="17"/>
      <c r="J24" s="55">
        <v>8472.8799999999992</v>
      </c>
      <c r="K24" s="56">
        <v>642.9</v>
      </c>
      <c r="L24" s="101">
        <v>0</v>
      </c>
      <c r="M24" s="102"/>
      <c r="N24" s="103"/>
      <c r="O24" s="104"/>
      <c r="Q24" s="105"/>
      <c r="R24" s="13"/>
    </row>
    <row r="25" spans="1:18" x14ac:dyDescent="0.3">
      <c r="A25" s="25" t="s">
        <v>36</v>
      </c>
      <c r="B25" s="25">
        <v>0</v>
      </c>
      <c r="C25" s="24">
        <f>SUM(C28,C26)</f>
        <v>-5235.3999999999996</v>
      </c>
      <c r="D25" s="25">
        <v>0</v>
      </c>
      <c r="E25" s="24">
        <f>SUM(E28,E27)</f>
        <v>-14858.5</v>
      </c>
      <c r="F25" s="25">
        <v>0</v>
      </c>
      <c r="G25" s="44">
        <v>-18042.580000000002</v>
      </c>
      <c r="H25" s="83">
        <v>-20242.96</v>
      </c>
      <c r="I25" s="4">
        <v>-20900</v>
      </c>
      <c r="J25" s="106">
        <v>-16449.53</v>
      </c>
      <c r="K25" s="107">
        <v>-19424.3</v>
      </c>
      <c r="L25" s="6">
        <v>-18582.41</v>
      </c>
      <c r="M25" s="7">
        <f>M27+M29+M30</f>
        <v>-24271.05</v>
      </c>
      <c r="N25" s="108">
        <f>N27+N29+N30</f>
        <v>-29318</v>
      </c>
      <c r="O25" s="9">
        <f>O27+O29+O30</f>
        <v>-30300</v>
      </c>
      <c r="Q25" s="12"/>
      <c r="R25" s="13"/>
    </row>
    <row r="26" spans="1:18" x14ac:dyDescent="0.3">
      <c r="A26" t="s">
        <v>37</v>
      </c>
      <c r="B26">
        <v>0</v>
      </c>
      <c r="C26" s="48">
        <v>-4266</v>
      </c>
      <c r="D26">
        <v>0</v>
      </c>
      <c r="E26" s="48">
        <v>-11700</v>
      </c>
      <c r="F26">
        <v>0</v>
      </c>
      <c r="G26" s="44">
        <v>-14954.57</v>
      </c>
      <c r="H26" s="45">
        <v>-16296.86</v>
      </c>
      <c r="I26" s="17"/>
      <c r="J26" s="55">
        <v>-16075.24</v>
      </c>
      <c r="K26" s="56">
        <v>-17415.580000000002</v>
      </c>
      <c r="L26" s="19"/>
      <c r="M26" s="20"/>
      <c r="N26" s="21"/>
      <c r="O26" s="22"/>
      <c r="Q26" s="11"/>
      <c r="R26" s="13"/>
    </row>
    <row r="27" spans="1:18" x14ac:dyDescent="0.3">
      <c r="A27" t="s">
        <v>38</v>
      </c>
      <c r="B27">
        <v>0</v>
      </c>
      <c r="C27" s="48">
        <v>-4266</v>
      </c>
      <c r="D27">
        <v>0</v>
      </c>
      <c r="E27" s="48">
        <v>-11700</v>
      </c>
      <c r="F27">
        <v>0</v>
      </c>
      <c r="G27" s="44">
        <v>-14954.57</v>
      </c>
      <c r="H27" s="45">
        <v>-16296.86</v>
      </c>
      <c r="I27" s="17"/>
      <c r="J27" s="55">
        <v>-16075.24</v>
      </c>
      <c r="K27" s="56">
        <v>-17415.580000000002</v>
      </c>
      <c r="L27" s="19">
        <v>-18188.13</v>
      </c>
      <c r="M27" s="20">
        <v>-21619.35</v>
      </c>
      <c r="N27" s="21">
        <f>-22494-4478</f>
        <v>-26972</v>
      </c>
      <c r="O27" s="22">
        <f>O17*0.15*0.92</f>
        <v>-27876</v>
      </c>
      <c r="Q27" s="11"/>
      <c r="R27" s="13"/>
    </row>
    <row r="28" spans="1:18" x14ac:dyDescent="0.3">
      <c r="A28" t="s">
        <v>39</v>
      </c>
      <c r="B28" s="25">
        <v>0</v>
      </c>
      <c r="C28" s="25">
        <f>SUM(C30,C29)</f>
        <v>-969.4</v>
      </c>
      <c r="D28" s="25">
        <v>0</v>
      </c>
      <c r="E28" s="24">
        <f>SUM(E31,E30,E29)</f>
        <v>-3158.5</v>
      </c>
      <c r="F28" s="25">
        <v>0</v>
      </c>
      <c r="G28" s="44">
        <v>-3088.01</v>
      </c>
      <c r="H28" s="45">
        <v>-3946.1</v>
      </c>
      <c r="I28" s="58">
        <v>-20900</v>
      </c>
      <c r="J28" s="59"/>
      <c r="K28" s="58">
        <v>-2008.72</v>
      </c>
      <c r="L28" s="19">
        <f>SUM(L29:L30)</f>
        <v>-394.28</v>
      </c>
      <c r="M28" s="20">
        <f>SUM(M29:M30)</f>
        <v>-2651.7</v>
      </c>
      <c r="N28" s="21">
        <f>SUM(N29:N30)</f>
        <v>-2346</v>
      </c>
      <c r="O28" s="22">
        <f>O17*0.15*0.08</f>
        <v>-2424</v>
      </c>
      <c r="Q28" s="11"/>
      <c r="R28" s="13"/>
    </row>
    <row r="29" spans="1:18" x14ac:dyDescent="0.3">
      <c r="A29" t="s">
        <v>40</v>
      </c>
      <c r="B29">
        <v>0</v>
      </c>
      <c r="C29">
        <v>-502.5</v>
      </c>
      <c r="D29">
        <v>0</v>
      </c>
      <c r="E29" s="48">
        <v>-1378</v>
      </c>
      <c r="F29">
        <v>0</v>
      </c>
      <c r="G29" s="44">
        <v>-1683.88</v>
      </c>
      <c r="H29" s="45">
        <v>-1936.06</v>
      </c>
      <c r="I29" s="17"/>
      <c r="J29" s="18">
        <v>-768.94</v>
      </c>
      <c r="K29" s="17">
        <v>-725.1</v>
      </c>
      <c r="L29" s="19">
        <v>-1350.34</v>
      </c>
      <c r="M29" s="20">
        <v>-1741.36</v>
      </c>
      <c r="N29" s="21">
        <f>-978-195-500</f>
        <v>-1673</v>
      </c>
      <c r="O29" s="22">
        <f>0.65*O28</f>
        <v>-1575.6000000000001</v>
      </c>
      <c r="Q29" s="11"/>
      <c r="R29" s="13"/>
    </row>
    <row r="30" spans="1:18" x14ac:dyDescent="0.3">
      <c r="A30" t="s">
        <v>41</v>
      </c>
      <c r="B30">
        <v>0</v>
      </c>
      <c r="C30">
        <v>-466.9</v>
      </c>
      <c r="D30">
        <v>0</v>
      </c>
      <c r="E30" s="48">
        <v>-1280.5</v>
      </c>
      <c r="F30">
        <v>0</v>
      </c>
      <c r="G30" s="44">
        <v>-1404.13</v>
      </c>
      <c r="H30" s="45">
        <v>-2010.04</v>
      </c>
      <c r="I30" s="109"/>
      <c r="J30" s="110">
        <v>-394.65</v>
      </c>
      <c r="K30" s="109">
        <v>-1283.6199999999999</v>
      </c>
      <c r="L30" s="19">
        <v>956.06</v>
      </c>
      <c r="M30" s="20">
        <v>-910.34</v>
      </c>
      <c r="N30" s="21">
        <f>-978-195+500</f>
        <v>-673</v>
      </c>
      <c r="O30" s="22">
        <f>O28*0.35</f>
        <v>-848.4</v>
      </c>
      <c r="Q30" s="11"/>
      <c r="R30" s="13"/>
    </row>
    <row r="31" spans="1:18" x14ac:dyDescent="0.3">
      <c r="E31" s="48">
        <v>-500</v>
      </c>
      <c r="G31" s="44"/>
      <c r="H31" s="45"/>
      <c r="I31" s="58">
        <v>-500</v>
      </c>
      <c r="M31" s="113"/>
      <c r="N31" s="114"/>
      <c r="O31" s="115"/>
      <c r="P31" s="54"/>
      <c r="Q31" s="11"/>
      <c r="R31" s="13"/>
    </row>
    <row r="32" spans="1:18" x14ac:dyDescent="0.3">
      <c r="E32" s="48"/>
      <c r="G32" s="44"/>
      <c r="H32" s="45"/>
      <c r="I32" s="17"/>
      <c r="J32" s="18"/>
      <c r="K32" s="17"/>
      <c r="L32" s="19"/>
      <c r="M32" s="20"/>
      <c r="N32" s="21"/>
      <c r="O32" s="22"/>
      <c r="Q32" s="11"/>
      <c r="R32" s="13"/>
    </row>
    <row r="33" spans="1:18" ht="15.6" x14ac:dyDescent="0.3">
      <c r="A33" s="116" t="s">
        <v>42</v>
      </c>
      <c r="B33" s="117">
        <f>SUM(B17)</f>
        <v>-22980</v>
      </c>
      <c r="C33" s="117">
        <f>SUM(C17,C25)</f>
        <v>-21935.4</v>
      </c>
      <c r="D33" s="116">
        <v>0</v>
      </c>
      <c r="E33" s="117">
        <f>SUM(E17,E25)</f>
        <v>-79858.5</v>
      </c>
      <c r="F33" s="116">
        <v>0</v>
      </c>
      <c r="G33" s="35">
        <v>-127917.9</v>
      </c>
      <c r="H33" s="36">
        <v>-141629.57999999999</v>
      </c>
      <c r="I33" s="118">
        <v>-141380</v>
      </c>
      <c r="J33" s="119">
        <v>-134263.69</v>
      </c>
      <c r="K33" s="118">
        <v>-149444</v>
      </c>
      <c r="L33" s="40">
        <f>SUM(L17,L25,)</f>
        <v>-157429.58000000002</v>
      </c>
      <c r="M33" s="41">
        <f>M25+M17</f>
        <v>-175307.48</v>
      </c>
      <c r="N33" s="42">
        <f>N25+N17</f>
        <v>-219412</v>
      </c>
      <c r="O33" s="43">
        <f>O25+O17</f>
        <v>-232300</v>
      </c>
      <c r="Q33" s="90"/>
      <c r="R33" s="13"/>
    </row>
    <row r="34" spans="1:18" x14ac:dyDescent="0.3">
      <c r="A34" s="25"/>
      <c r="B34" s="24"/>
      <c r="C34" s="24"/>
      <c r="D34" s="25"/>
      <c r="E34" s="24"/>
      <c r="F34" s="25"/>
      <c r="G34" s="26"/>
      <c r="H34" s="45"/>
      <c r="I34" s="4"/>
      <c r="J34" s="5"/>
      <c r="K34" s="4"/>
      <c r="L34" s="6"/>
      <c r="M34" s="7"/>
      <c r="N34" s="108"/>
      <c r="O34" s="9"/>
      <c r="Q34" s="12"/>
      <c r="R34" s="13"/>
    </row>
    <row r="35" spans="1:18" x14ac:dyDescent="0.3">
      <c r="A35" t="s">
        <v>43</v>
      </c>
      <c r="G35" s="44"/>
      <c r="H35" s="45"/>
      <c r="I35" s="17"/>
      <c r="J35" s="18"/>
      <c r="K35" s="17"/>
      <c r="L35" s="19"/>
      <c r="M35" s="20"/>
      <c r="N35" s="21"/>
      <c r="O35" s="22"/>
      <c r="Q35" s="11"/>
      <c r="R35" s="13"/>
    </row>
    <row r="36" spans="1:18" x14ac:dyDescent="0.3">
      <c r="A36" s="25" t="s">
        <v>44</v>
      </c>
      <c r="B36" s="25">
        <v>0</v>
      </c>
      <c r="C36" s="25">
        <v>0</v>
      </c>
      <c r="D36" s="25">
        <v>0</v>
      </c>
      <c r="E36" s="24">
        <v>-10000</v>
      </c>
      <c r="F36" s="25">
        <v>0</v>
      </c>
      <c r="G36" s="82">
        <v>-9267.31</v>
      </c>
      <c r="H36" s="83">
        <v>-8765.74</v>
      </c>
      <c r="I36" s="73">
        <v>-6000</v>
      </c>
      <c r="J36" s="74">
        <v>-247.24</v>
      </c>
      <c r="K36" s="73">
        <v>-185.43</v>
      </c>
      <c r="L36" s="6">
        <f>L37</f>
        <v>-139.07</v>
      </c>
      <c r="M36" s="7">
        <f>M37</f>
        <v>-104.31</v>
      </c>
      <c r="N36" s="108">
        <v>0</v>
      </c>
      <c r="O36" s="9">
        <v>0</v>
      </c>
      <c r="Q36" s="12"/>
      <c r="R36" s="13"/>
    </row>
    <row r="37" spans="1:18" x14ac:dyDescent="0.3">
      <c r="A37" t="s">
        <v>45</v>
      </c>
      <c r="B37">
        <v>0</v>
      </c>
      <c r="C37">
        <v>0</v>
      </c>
      <c r="D37">
        <v>0</v>
      </c>
      <c r="E37" s="48">
        <v>-9462.68</v>
      </c>
      <c r="F37">
        <v>0</v>
      </c>
      <c r="G37" s="44">
        <v>-9267.31</v>
      </c>
      <c r="H37" s="45"/>
      <c r="I37" s="58"/>
      <c r="J37" s="59"/>
      <c r="K37" s="58"/>
      <c r="L37" s="19">
        <v>-139.07</v>
      </c>
      <c r="M37" s="20">
        <v>-104.31</v>
      </c>
      <c r="N37" s="21"/>
      <c r="O37" s="22">
        <v>0</v>
      </c>
      <c r="Q37" s="11"/>
      <c r="R37" s="13"/>
    </row>
    <row r="38" spans="1:18" x14ac:dyDescent="0.3">
      <c r="A38" t="s">
        <v>46</v>
      </c>
      <c r="B38">
        <v>0</v>
      </c>
      <c r="C38">
        <v>0</v>
      </c>
      <c r="D38">
        <v>0</v>
      </c>
      <c r="E38" s="48">
        <v>-9462.68</v>
      </c>
      <c r="F38">
        <v>0</v>
      </c>
      <c r="G38" s="44">
        <v>-9267.31</v>
      </c>
      <c r="H38" s="45"/>
      <c r="I38" s="4"/>
      <c r="J38" s="5"/>
      <c r="K38" s="17">
        <v>-185.43</v>
      </c>
      <c r="L38" s="19"/>
      <c r="M38" s="20"/>
      <c r="N38" s="21"/>
      <c r="O38" s="22"/>
      <c r="Q38" s="11"/>
      <c r="R38" s="13"/>
    </row>
    <row r="39" spans="1:18" x14ac:dyDescent="0.3">
      <c r="A39" s="25" t="s">
        <v>47</v>
      </c>
      <c r="B39" s="25"/>
      <c r="C39" s="25"/>
      <c r="D39" s="25"/>
      <c r="E39" s="25"/>
      <c r="F39" s="25"/>
      <c r="G39" s="44"/>
      <c r="H39" s="45"/>
      <c r="I39" s="17"/>
      <c r="J39" s="55"/>
      <c r="K39" s="56"/>
      <c r="L39" s="19"/>
      <c r="M39" s="7">
        <v>12142.24</v>
      </c>
      <c r="N39" s="108"/>
      <c r="O39" s="9">
        <v>2500</v>
      </c>
      <c r="Q39" s="11"/>
      <c r="R39" s="13"/>
    </row>
    <row r="40" spans="1:18" x14ac:dyDescent="0.3">
      <c r="A40" s="25" t="s">
        <v>48</v>
      </c>
      <c r="B40" s="24">
        <f>SUM(B72,B61,B54,B52,B44,B41)</f>
        <v>-13300</v>
      </c>
      <c r="C40" s="25">
        <f>SUM(C72,C61,C59,C57,C54,C52,C50,C44,C41)</f>
        <v>-4200</v>
      </c>
      <c r="D40" s="24">
        <f>SUM(D72,D61,D59,D50,D44,D41)</f>
        <v>-39850</v>
      </c>
      <c r="E40" s="24">
        <f>SUM(E72,E61,E59,E57,E54,E52,E50,E44,E41)</f>
        <v>-54400</v>
      </c>
      <c r="F40" s="25">
        <f>SUM(F72,F61,F59,F57,F54,F52,F50,F44,F41)</f>
        <v>-10000</v>
      </c>
      <c r="G40" s="82">
        <v>-117932.96</v>
      </c>
      <c r="H40" s="83">
        <v>-125445.7</v>
      </c>
      <c r="I40" s="4">
        <v>-125270</v>
      </c>
      <c r="J40" s="106">
        <v>-110732.68</v>
      </c>
      <c r="K40" s="107">
        <v>-161617.68</v>
      </c>
      <c r="L40" s="6">
        <f>SUM(L42,L43,L44,L46,L48,L50,L52,L54,L56,L57,L59,L62,L63,L64,L65,L67,L69,L70,L71,L72,L74)</f>
        <v>-108126.19</v>
      </c>
      <c r="M40" s="7">
        <f>SUM(M42,M43,M44,M48,M50,M52,M54,M56,M57,M59,M62,M63,M64,M65,M67,M69,M70,M71,M72,M73,M75,M76,M39)</f>
        <v>-110274.45</v>
      </c>
      <c r="N40" s="108">
        <f>SUM(N42,N43,N44,N48,N50,N52,N54,N56,N57,N59,N62,N63,N64,N65,N67,N69,N70,N71,N73)</f>
        <v>-109518</v>
      </c>
      <c r="O40" s="9">
        <f>SUM(O41,O44,O48,O50,O52,O54,O59,O61,O72,O39)</f>
        <v>-123225</v>
      </c>
      <c r="Q40" s="12"/>
      <c r="R40" s="13"/>
    </row>
    <row r="41" spans="1:18" x14ac:dyDescent="0.3">
      <c r="A41" s="25" t="s">
        <v>49</v>
      </c>
      <c r="B41" s="25">
        <v>0</v>
      </c>
      <c r="C41" s="25"/>
      <c r="D41" s="25">
        <v>-400</v>
      </c>
      <c r="E41" s="25">
        <v>0</v>
      </c>
      <c r="F41" s="25">
        <v>0</v>
      </c>
      <c r="G41" s="44">
        <v>-1489.54</v>
      </c>
      <c r="H41" s="45">
        <v>-1250.2</v>
      </c>
      <c r="I41" s="17"/>
      <c r="J41" s="55"/>
      <c r="K41" s="56"/>
      <c r="L41" s="19"/>
      <c r="M41" s="7">
        <f>SUM(M42:M43)</f>
        <v>-1378.5500000000002</v>
      </c>
      <c r="N41" s="108">
        <f>SUM(N42:N43)</f>
        <v>-1610</v>
      </c>
      <c r="O41" s="9">
        <f>SUM(O42:O43)</f>
        <v>-2600</v>
      </c>
      <c r="Q41" s="11"/>
      <c r="R41" s="13"/>
    </row>
    <row r="42" spans="1:18" x14ac:dyDescent="0.3">
      <c r="A42" t="s">
        <v>50</v>
      </c>
      <c r="B42">
        <v>0</v>
      </c>
      <c r="D42">
        <v>-400</v>
      </c>
      <c r="E42">
        <v>0</v>
      </c>
      <c r="F42">
        <v>0</v>
      </c>
      <c r="G42" s="44">
        <v>-1489.54</v>
      </c>
      <c r="H42" s="45"/>
      <c r="I42" s="17"/>
      <c r="J42" s="59">
        <v>-3008.05</v>
      </c>
      <c r="K42" s="58">
        <v>-351.64</v>
      </c>
      <c r="L42" s="19">
        <v>9.2200000000000006</v>
      </c>
      <c r="M42" s="51">
        <v>-467.1</v>
      </c>
      <c r="N42" s="52">
        <v>-500</v>
      </c>
      <c r="O42" s="53">
        <v>-600</v>
      </c>
      <c r="Q42" s="11"/>
      <c r="R42" s="13"/>
    </row>
    <row r="43" spans="1:18" x14ac:dyDescent="0.3">
      <c r="A43" t="s">
        <v>51</v>
      </c>
      <c r="B43">
        <v>0</v>
      </c>
      <c r="D43">
        <v>-400</v>
      </c>
      <c r="E43">
        <v>0</v>
      </c>
      <c r="F43">
        <v>0</v>
      </c>
      <c r="G43" s="44">
        <v>-1489.54</v>
      </c>
      <c r="H43" s="45"/>
      <c r="I43" s="17">
        <v>-1500</v>
      </c>
      <c r="J43" s="55">
        <v>-374.29</v>
      </c>
      <c r="K43" s="56">
        <v>-453.4</v>
      </c>
      <c r="L43" s="19">
        <v>-1897.41</v>
      </c>
      <c r="M43" s="20">
        <v>-911.45</v>
      </c>
      <c r="N43" s="21">
        <v>-1110</v>
      </c>
      <c r="O43" s="22">
        <v>-2000</v>
      </c>
      <c r="Q43" s="11"/>
      <c r="R43" s="13"/>
    </row>
    <row r="44" spans="1:18" x14ac:dyDescent="0.3">
      <c r="A44" s="25" t="s">
        <v>52</v>
      </c>
      <c r="B44" s="25">
        <v>0</v>
      </c>
      <c r="C44" s="25">
        <v>0</v>
      </c>
      <c r="D44" s="24">
        <v>-12500</v>
      </c>
      <c r="E44" s="24">
        <v>-12000</v>
      </c>
      <c r="F44" s="25">
        <v>0</v>
      </c>
      <c r="G44" s="44">
        <v>-18789.88</v>
      </c>
      <c r="H44" s="45">
        <v>-21963.32</v>
      </c>
      <c r="I44" s="17">
        <v>-22000</v>
      </c>
      <c r="J44" s="55">
        <v>-19429.73</v>
      </c>
      <c r="K44" s="56">
        <v>-22211.42</v>
      </c>
      <c r="L44" s="19">
        <v>-18376.900000000001</v>
      </c>
      <c r="M44" s="7">
        <v>-20792.27</v>
      </c>
      <c r="N44" s="21">
        <f>-19500+1512</f>
        <v>-17988</v>
      </c>
      <c r="O44" s="22">
        <v>-20000</v>
      </c>
      <c r="Q44" s="11"/>
      <c r="R44" s="13"/>
    </row>
    <row r="45" spans="1:18" x14ac:dyDescent="0.3">
      <c r="A45" t="s">
        <v>53</v>
      </c>
      <c r="B45">
        <v>0</v>
      </c>
      <c r="C45">
        <v>0</v>
      </c>
      <c r="D45" s="48">
        <v>-12500</v>
      </c>
      <c r="E45" s="48">
        <v>-12000</v>
      </c>
      <c r="F45">
        <v>0</v>
      </c>
      <c r="G45" s="44">
        <v>-18789.88</v>
      </c>
      <c r="H45" s="45"/>
      <c r="I45" s="17"/>
      <c r="J45" s="55"/>
      <c r="K45" s="56"/>
      <c r="L45" s="19"/>
      <c r="M45" s="20"/>
      <c r="N45" s="21"/>
      <c r="O45" s="22"/>
      <c r="Q45" s="11"/>
      <c r="R45" s="13"/>
    </row>
    <row r="46" spans="1:18" x14ac:dyDescent="0.3">
      <c r="A46" s="25" t="s">
        <v>54</v>
      </c>
      <c r="D46" s="48"/>
      <c r="E46" s="48"/>
      <c r="G46" s="44">
        <v>-1000.27</v>
      </c>
      <c r="H46" s="45"/>
      <c r="I46" s="17">
        <v>-720</v>
      </c>
      <c r="J46" s="55"/>
      <c r="K46" s="56"/>
      <c r="L46" s="19">
        <v>-207.46</v>
      </c>
      <c r="M46" s="20">
        <v>0</v>
      </c>
      <c r="N46" s="21"/>
      <c r="O46" s="22">
        <v>0</v>
      </c>
      <c r="Q46" s="11"/>
      <c r="R46" s="13"/>
    </row>
    <row r="47" spans="1:18" x14ac:dyDescent="0.3">
      <c r="A47" s="25"/>
      <c r="D47" s="48"/>
      <c r="E47" s="48"/>
      <c r="G47" s="44">
        <v>-1000.27</v>
      </c>
      <c r="H47" s="45"/>
      <c r="I47" s="17"/>
      <c r="J47" s="55"/>
      <c r="K47" s="56"/>
      <c r="L47" s="19"/>
      <c r="M47" s="20"/>
      <c r="N47" s="21"/>
      <c r="O47" s="22"/>
      <c r="Q47" s="11"/>
      <c r="R47" s="13"/>
    </row>
    <row r="48" spans="1:18" x14ac:dyDescent="0.3">
      <c r="A48" s="25" t="s">
        <v>55</v>
      </c>
      <c r="D48" s="48"/>
      <c r="E48" s="48"/>
      <c r="G48" s="44">
        <v>-1000.27</v>
      </c>
      <c r="H48" s="45"/>
      <c r="I48" s="17">
        <v>-720</v>
      </c>
      <c r="J48" s="55">
        <v>-202.24</v>
      </c>
      <c r="K48" s="56">
        <v>-8884.39</v>
      </c>
      <c r="L48" s="19">
        <v>-4347.55</v>
      </c>
      <c r="M48" s="20">
        <v>-4762.8</v>
      </c>
      <c r="N48" s="21">
        <f>-5000-5000+5000</f>
        <v>-5000</v>
      </c>
      <c r="O48" s="22">
        <v>-13000</v>
      </c>
      <c r="Q48" s="11"/>
      <c r="R48" s="13"/>
    </row>
    <row r="49" spans="1:18" x14ac:dyDescent="0.3">
      <c r="A49" s="25"/>
      <c r="D49" s="48"/>
      <c r="E49" s="48"/>
      <c r="G49" s="44">
        <v>-1000.27</v>
      </c>
      <c r="H49" s="45"/>
      <c r="I49" s="17"/>
      <c r="J49" s="55"/>
      <c r="K49" s="56"/>
      <c r="L49" s="19"/>
      <c r="M49" s="20"/>
      <c r="N49" s="21"/>
      <c r="O49" s="22"/>
      <c r="Q49" s="11"/>
      <c r="R49" s="13"/>
    </row>
    <row r="50" spans="1:18" x14ac:dyDescent="0.3">
      <c r="A50" s="25" t="s">
        <v>56</v>
      </c>
      <c r="B50" s="25">
        <v>0</v>
      </c>
      <c r="C50" s="25">
        <v>0</v>
      </c>
      <c r="D50" s="24">
        <v>-4000</v>
      </c>
      <c r="E50" s="25">
        <v>-1000</v>
      </c>
      <c r="F50" s="25">
        <v>0</v>
      </c>
      <c r="G50" s="44">
        <v>-103.25</v>
      </c>
      <c r="H50" s="45">
        <v>-5171.18</v>
      </c>
      <c r="I50" s="17">
        <v>-4500</v>
      </c>
      <c r="J50" s="55">
        <v>-3355.8</v>
      </c>
      <c r="K50" s="56">
        <v>-1425.55</v>
      </c>
      <c r="L50" s="19">
        <v>-1847.08</v>
      </c>
      <c r="M50" s="51">
        <v>-12087.55</v>
      </c>
      <c r="N50" s="52">
        <f>-500-1000-500</f>
        <v>-2000</v>
      </c>
      <c r="O50" s="53">
        <v>-1000</v>
      </c>
      <c r="Q50" s="11"/>
      <c r="R50" s="13"/>
    </row>
    <row r="51" spans="1:18" x14ac:dyDescent="0.3">
      <c r="A51" t="s">
        <v>57</v>
      </c>
      <c r="B51">
        <v>0</v>
      </c>
      <c r="C51">
        <v>0</v>
      </c>
      <c r="D51" s="48">
        <v>-4000</v>
      </c>
      <c r="E51">
        <v>-1000</v>
      </c>
      <c r="F51">
        <v>0</v>
      </c>
      <c r="G51" s="44">
        <v>-103.25</v>
      </c>
      <c r="H51" s="45"/>
      <c r="I51" s="17"/>
      <c r="J51" s="55"/>
      <c r="K51" s="56"/>
      <c r="L51" s="19"/>
      <c r="M51" s="20"/>
      <c r="N51" s="21"/>
      <c r="O51" s="22"/>
      <c r="Q51" s="11"/>
      <c r="R51" s="13"/>
    </row>
    <row r="52" spans="1:18" x14ac:dyDescent="0.3">
      <c r="A52" s="25" t="s">
        <v>58</v>
      </c>
      <c r="B52" s="24">
        <v>-6600</v>
      </c>
      <c r="C52" s="25">
        <v>0</v>
      </c>
      <c r="D52" s="25"/>
      <c r="E52" s="25">
        <v>-500</v>
      </c>
      <c r="F52" s="25">
        <v>0</v>
      </c>
      <c r="G52" s="44">
        <v>-5202.16</v>
      </c>
      <c r="H52" s="45">
        <v>-6565.54</v>
      </c>
      <c r="I52" s="17">
        <v>-7500</v>
      </c>
      <c r="J52" s="55">
        <v>-7488.19</v>
      </c>
      <c r="K52" s="56">
        <v>-6888.1</v>
      </c>
      <c r="L52" s="96">
        <v>-4533.8599999999997</v>
      </c>
      <c r="M52" s="97">
        <v>-3624.8</v>
      </c>
      <c r="N52" s="120">
        <f>-7600</f>
        <v>-7600</v>
      </c>
      <c r="O52" s="121">
        <v>-10000</v>
      </c>
      <c r="Q52" s="122"/>
      <c r="R52" s="13"/>
    </row>
    <row r="53" spans="1:18" x14ac:dyDescent="0.3">
      <c r="A53" t="s">
        <v>59</v>
      </c>
      <c r="B53" s="48">
        <v>-6600</v>
      </c>
      <c r="C53">
        <v>0</v>
      </c>
      <c r="E53">
        <v>-500</v>
      </c>
      <c r="F53">
        <v>0</v>
      </c>
      <c r="G53" s="44">
        <v>-5202.16</v>
      </c>
      <c r="H53" s="45"/>
      <c r="I53" s="17"/>
      <c r="J53" s="55"/>
      <c r="K53" s="56"/>
      <c r="L53" s="19"/>
      <c r="M53" s="20"/>
      <c r="N53" s="21"/>
      <c r="O53" s="22"/>
      <c r="Q53" s="11"/>
      <c r="R53" s="13"/>
    </row>
    <row r="54" spans="1:18" x14ac:dyDescent="0.3">
      <c r="A54" s="25" t="s">
        <v>60</v>
      </c>
      <c r="B54" s="24">
        <v>-1700</v>
      </c>
      <c r="C54" s="25">
        <v>0</v>
      </c>
      <c r="D54" s="25"/>
      <c r="E54" s="25">
        <v>-300</v>
      </c>
      <c r="F54" s="25">
        <v>0</v>
      </c>
      <c r="G54" s="44">
        <v>-1679.49</v>
      </c>
      <c r="H54" s="45">
        <v>-1814.03</v>
      </c>
      <c r="I54" s="17">
        <v>-2000</v>
      </c>
      <c r="J54" s="55">
        <v>-1680.96</v>
      </c>
      <c r="K54" s="56">
        <v>-1608.28</v>
      </c>
      <c r="L54" s="101">
        <v>-1905.97</v>
      </c>
      <c r="M54" s="102">
        <v>-1130.7</v>
      </c>
      <c r="N54" s="103">
        <f>-2000-1000+580</f>
        <v>-2420</v>
      </c>
      <c r="O54" s="104">
        <v>-2000</v>
      </c>
      <c r="Q54" s="123"/>
      <c r="R54" s="13"/>
    </row>
    <row r="55" spans="1:18" x14ac:dyDescent="0.3">
      <c r="A55" t="s">
        <v>61</v>
      </c>
      <c r="B55" s="48">
        <v>-1700</v>
      </c>
      <c r="C55">
        <v>0</v>
      </c>
      <c r="E55">
        <v>-300</v>
      </c>
      <c r="F55">
        <v>0</v>
      </c>
      <c r="G55" s="44">
        <v>-1679.49</v>
      </c>
      <c r="H55" s="45"/>
      <c r="I55" s="17"/>
      <c r="J55" s="55"/>
      <c r="K55" s="56"/>
      <c r="L55" s="19"/>
      <c r="M55" s="20"/>
      <c r="N55" s="21"/>
      <c r="O55" s="22"/>
      <c r="Q55" s="11"/>
      <c r="R55" s="13"/>
    </row>
    <row r="56" spans="1:18" x14ac:dyDescent="0.3">
      <c r="A56" s="25" t="s">
        <v>62</v>
      </c>
      <c r="B56" s="48"/>
      <c r="G56" s="44"/>
      <c r="H56" s="45">
        <v>-56.53</v>
      </c>
      <c r="I56" s="17"/>
      <c r="J56" s="55"/>
      <c r="K56" s="56">
        <v>-6224.17</v>
      </c>
      <c r="L56" s="19">
        <v>-1130.8800000000001</v>
      </c>
      <c r="M56" s="20">
        <v>-564.88</v>
      </c>
      <c r="N56" s="21"/>
      <c r="O56" s="22"/>
      <c r="Q56" s="11"/>
      <c r="R56" s="13"/>
    </row>
    <row r="57" spans="1:18" x14ac:dyDescent="0.3">
      <c r="A57" s="25" t="s">
        <v>63</v>
      </c>
      <c r="B57" s="25">
        <v>0</v>
      </c>
      <c r="C57" s="25">
        <v>0</v>
      </c>
      <c r="D57" s="25"/>
      <c r="E57" s="25">
        <v>-800</v>
      </c>
      <c r="F57" s="25">
        <v>0</v>
      </c>
      <c r="G57" s="44">
        <v>-12.4</v>
      </c>
      <c r="H57" s="45">
        <v>-281.39999999999998</v>
      </c>
      <c r="I57" s="17">
        <v>-1000</v>
      </c>
      <c r="J57" s="55">
        <v>-147.96</v>
      </c>
      <c r="K57" s="56">
        <v>-1085.5999999999999</v>
      </c>
      <c r="L57" s="96">
        <v>-30</v>
      </c>
      <c r="M57" s="97">
        <v>-68.44</v>
      </c>
      <c r="N57" s="120">
        <v>0</v>
      </c>
      <c r="O57" s="121">
        <v>0</v>
      </c>
      <c r="Q57" s="122"/>
      <c r="R57" s="13"/>
    </row>
    <row r="58" spans="1:18" x14ac:dyDescent="0.3">
      <c r="A58" t="s">
        <v>64</v>
      </c>
      <c r="B58">
        <v>0</v>
      </c>
      <c r="C58">
        <v>0</v>
      </c>
      <c r="E58">
        <v>-800</v>
      </c>
      <c r="F58">
        <v>0</v>
      </c>
      <c r="G58" s="44">
        <v>-12.4</v>
      </c>
      <c r="H58" s="45"/>
      <c r="I58" s="17"/>
      <c r="J58" s="55"/>
      <c r="K58" s="56"/>
      <c r="L58" s="19"/>
      <c r="M58" s="20"/>
      <c r="N58" s="21"/>
      <c r="O58" s="22"/>
      <c r="Q58" s="11"/>
      <c r="R58" s="13"/>
    </row>
    <row r="59" spans="1:18" x14ac:dyDescent="0.3">
      <c r="A59" s="25" t="s">
        <v>65</v>
      </c>
      <c r="B59" s="25">
        <v>0</v>
      </c>
      <c r="C59" s="25">
        <v>0</v>
      </c>
      <c r="D59" s="24">
        <v>-12500</v>
      </c>
      <c r="E59" s="24">
        <v>-1000</v>
      </c>
      <c r="F59" s="25">
        <v>0</v>
      </c>
      <c r="G59" s="44">
        <v>-12816.28</v>
      </c>
      <c r="H59" s="45"/>
      <c r="I59" s="17">
        <v>-14000</v>
      </c>
      <c r="J59" s="55">
        <v>-10988.46</v>
      </c>
      <c r="K59" s="56">
        <v>-14514.34</v>
      </c>
      <c r="L59" s="96">
        <v>-11623.29</v>
      </c>
      <c r="M59" s="97">
        <v>-14526.1</v>
      </c>
      <c r="N59" s="120">
        <v>-15000</v>
      </c>
      <c r="O59" s="121">
        <v>-11500</v>
      </c>
      <c r="Q59" s="122"/>
      <c r="R59" s="13"/>
    </row>
    <row r="60" spans="1:18" x14ac:dyDescent="0.3">
      <c r="A60" t="s">
        <v>66</v>
      </c>
      <c r="B60">
        <v>0</v>
      </c>
      <c r="C60">
        <v>0</v>
      </c>
      <c r="D60" s="48">
        <v>-12500</v>
      </c>
      <c r="E60" s="48">
        <v>-1000</v>
      </c>
      <c r="F60">
        <v>0</v>
      </c>
      <c r="G60" s="44">
        <v>-12816.28</v>
      </c>
      <c r="H60" s="45">
        <v>-12788.86</v>
      </c>
      <c r="I60" s="17"/>
      <c r="J60" s="18"/>
      <c r="K60" s="17"/>
      <c r="L60" s="19"/>
      <c r="M60" s="20"/>
      <c r="N60" s="21"/>
      <c r="O60" s="22"/>
      <c r="P60" s="71"/>
      <c r="Q60" s="11"/>
      <c r="R60" s="13"/>
    </row>
    <row r="61" spans="1:18" x14ac:dyDescent="0.3">
      <c r="A61" s="25" t="s">
        <v>67</v>
      </c>
      <c r="B61" s="24">
        <f>SUM(B62:B74)</f>
        <v>-5000</v>
      </c>
      <c r="C61" s="25">
        <f>SUM(C62:C74)</f>
        <v>-4200</v>
      </c>
      <c r="D61" s="24">
        <f>SUM(D62:D71)</f>
        <v>-10350</v>
      </c>
      <c r="E61" s="24">
        <f>SUM(E62:E74)</f>
        <v>-38800</v>
      </c>
      <c r="F61" s="25">
        <f>SUM(F62:F74)</f>
        <v>-10000</v>
      </c>
      <c r="G61" s="82">
        <v>-76707.350000000006</v>
      </c>
      <c r="H61" s="83"/>
      <c r="I61" s="4">
        <v>-71900</v>
      </c>
      <c r="J61" s="5">
        <v>-64433</v>
      </c>
      <c r="K61" s="4">
        <v>-97561</v>
      </c>
      <c r="L61" s="6">
        <f>SUM(L62:L71)</f>
        <v>-62112.240000000005</v>
      </c>
      <c r="M61" s="7">
        <f>SUM(M62:M71)</f>
        <v>-51970.759999999995</v>
      </c>
      <c r="N61" s="108">
        <f>SUM(N62:N71)</f>
        <v>-56900</v>
      </c>
      <c r="O61" s="9">
        <f>SUM(O62:O71)</f>
        <v>-62825</v>
      </c>
      <c r="Q61" s="12"/>
      <c r="R61" s="13"/>
    </row>
    <row r="62" spans="1:18" x14ac:dyDescent="0.3">
      <c r="A62" t="s">
        <v>68</v>
      </c>
      <c r="D62" s="48">
        <v>-10000</v>
      </c>
      <c r="F62">
        <v>0</v>
      </c>
      <c r="G62" s="44">
        <v>-8902.9</v>
      </c>
      <c r="H62" s="45">
        <v>-9472.7099999999991</v>
      </c>
      <c r="I62" s="17">
        <v>-10000</v>
      </c>
      <c r="J62" s="55">
        <v>-9758.01</v>
      </c>
      <c r="K62" s="56">
        <v>-9785.1200000000008</v>
      </c>
      <c r="L62" s="96">
        <v>-8767.57</v>
      </c>
      <c r="M62" s="97">
        <v>-9532.6299999999992</v>
      </c>
      <c r="N62" s="120">
        <f>-12000</f>
        <v>-12000</v>
      </c>
      <c r="O62" s="121">
        <v>-13000</v>
      </c>
      <c r="Q62" s="122"/>
      <c r="R62" s="13"/>
    </row>
    <row r="63" spans="1:18" x14ac:dyDescent="0.3">
      <c r="A63" t="s">
        <v>69</v>
      </c>
      <c r="B63">
        <v>0</v>
      </c>
      <c r="C63">
        <v>0</v>
      </c>
      <c r="D63">
        <v>-350</v>
      </c>
      <c r="F63">
        <v>0</v>
      </c>
      <c r="G63" s="44">
        <v>-216.69</v>
      </c>
      <c r="H63" s="45">
        <v>-692.27</v>
      </c>
      <c r="I63" s="17">
        <v>-700</v>
      </c>
      <c r="J63" s="55">
        <v>-282.07</v>
      </c>
      <c r="K63" s="56">
        <v>-313.52</v>
      </c>
      <c r="L63" s="124">
        <v>-343.95</v>
      </c>
      <c r="M63" s="51">
        <v>-393.1</v>
      </c>
      <c r="N63" s="52">
        <f>-400-200+200</f>
        <v>-400</v>
      </c>
      <c r="O63" s="53">
        <v>-500</v>
      </c>
      <c r="Q63" s="79"/>
      <c r="R63" s="13"/>
    </row>
    <row r="64" spans="1:18" x14ac:dyDescent="0.3">
      <c r="A64" t="s">
        <v>70</v>
      </c>
      <c r="B64" s="48">
        <v>-1500</v>
      </c>
      <c r="C64">
        <v>0</v>
      </c>
      <c r="D64">
        <v>0</v>
      </c>
      <c r="E64">
        <v>0</v>
      </c>
      <c r="F64">
        <v>0</v>
      </c>
      <c r="G64" s="44">
        <v>-1585.45</v>
      </c>
      <c r="H64" s="45">
        <v>-1089.48</v>
      </c>
      <c r="I64" s="17">
        <v>-2000</v>
      </c>
      <c r="J64" s="55">
        <v>-1208.32</v>
      </c>
      <c r="K64" s="56">
        <v>-1583.39</v>
      </c>
      <c r="L64" s="101">
        <v>-1311.77</v>
      </c>
      <c r="M64" s="102">
        <v>-609.33000000000004</v>
      </c>
      <c r="N64" s="103">
        <v>-1300</v>
      </c>
      <c r="O64" s="104">
        <v>-1600</v>
      </c>
      <c r="Q64" s="123"/>
      <c r="R64" s="13"/>
    </row>
    <row r="65" spans="1:18" x14ac:dyDescent="0.3">
      <c r="A65" t="s">
        <v>71</v>
      </c>
      <c r="B65" s="48">
        <v>-3500</v>
      </c>
      <c r="C65">
        <v>0</v>
      </c>
      <c r="E65">
        <v>-500</v>
      </c>
      <c r="F65">
        <v>0</v>
      </c>
      <c r="G65" s="44">
        <v>-3903.84</v>
      </c>
      <c r="H65" s="45">
        <v>-4343.45</v>
      </c>
      <c r="I65" s="17">
        <v>-4500</v>
      </c>
      <c r="J65" s="55">
        <v>-3385.69</v>
      </c>
      <c r="K65" s="56">
        <v>-3545.11</v>
      </c>
      <c r="L65" s="101">
        <v>-4450.67</v>
      </c>
      <c r="M65" s="102">
        <v>-4746.51</v>
      </c>
      <c r="N65" s="103">
        <v>-3500</v>
      </c>
      <c r="O65" s="104">
        <v>-4000</v>
      </c>
      <c r="Q65" s="123"/>
      <c r="R65" s="13"/>
    </row>
    <row r="66" spans="1:18" x14ac:dyDescent="0.3">
      <c r="A66" t="s">
        <v>72</v>
      </c>
      <c r="B66">
        <v>0</v>
      </c>
      <c r="C66">
        <v>0</v>
      </c>
      <c r="D66">
        <v>0</v>
      </c>
      <c r="E66" s="48">
        <v>-500</v>
      </c>
      <c r="F66">
        <v>0</v>
      </c>
      <c r="G66" s="44">
        <v>-5257.35</v>
      </c>
      <c r="H66" s="45"/>
      <c r="I66" s="17">
        <v>0</v>
      </c>
      <c r="J66" s="55"/>
      <c r="K66" s="56"/>
      <c r="L66" s="124">
        <v>0</v>
      </c>
      <c r="M66" s="51">
        <v>0</v>
      </c>
      <c r="N66" s="52">
        <v>-1000</v>
      </c>
      <c r="O66" s="53">
        <v>0</v>
      </c>
      <c r="Q66" s="79"/>
      <c r="R66" s="13"/>
    </row>
    <row r="67" spans="1:18" x14ac:dyDescent="0.3">
      <c r="A67" t="s">
        <v>73</v>
      </c>
      <c r="D67">
        <v>0</v>
      </c>
      <c r="E67" s="48">
        <v>-8000</v>
      </c>
      <c r="F67" s="125">
        <v>-10000</v>
      </c>
      <c r="G67" s="44">
        <v>-21521.119999999999</v>
      </c>
      <c r="H67" s="45">
        <v>-19384.900000000001</v>
      </c>
      <c r="I67" s="17">
        <v>-18000</v>
      </c>
      <c r="J67" s="55">
        <v>-6865.54</v>
      </c>
      <c r="K67" s="56">
        <v>-43331.71</v>
      </c>
      <c r="L67" s="101">
        <v>-7624.63</v>
      </c>
      <c r="M67" s="102">
        <v>-1643.33</v>
      </c>
      <c r="N67" s="103">
        <v>0</v>
      </c>
      <c r="O67" s="104">
        <v>0</v>
      </c>
      <c r="P67" s="54"/>
      <c r="Q67" s="123"/>
      <c r="R67" s="13"/>
    </row>
    <row r="68" spans="1:18" x14ac:dyDescent="0.3">
      <c r="A68" t="s">
        <v>74</v>
      </c>
      <c r="E68" s="48"/>
      <c r="F68" s="125"/>
      <c r="G68" s="44">
        <v>-4149.6400000000003</v>
      </c>
      <c r="H68" s="45">
        <v>-2431.9699999999998</v>
      </c>
      <c r="I68" s="126"/>
      <c r="J68" s="127">
        <v>-3000</v>
      </c>
      <c r="K68" s="128"/>
      <c r="L68" s="124">
        <v>0</v>
      </c>
      <c r="M68" s="51">
        <v>0</v>
      </c>
      <c r="N68" s="52">
        <v>0</v>
      </c>
      <c r="O68" s="53">
        <v>0</v>
      </c>
      <c r="Q68" s="79"/>
      <c r="R68" s="13"/>
    </row>
    <row r="69" spans="1:18" x14ac:dyDescent="0.3">
      <c r="A69" s="129" t="s">
        <v>75</v>
      </c>
      <c r="B69">
        <v>0</v>
      </c>
      <c r="C69">
        <v>-4200</v>
      </c>
      <c r="D69">
        <v>0</v>
      </c>
      <c r="E69" s="48">
        <v>-2800</v>
      </c>
      <c r="F69">
        <v>0</v>
      </c>
      <c r="G69" s="44">
        <v>-4473.63</v>
      </c>
      <c r="H69" s="45">
        <v>-8523.01</v>
      </c>
      <c r="I69" s="46">
        <v>-5900</v>
      </c>
      <c r="J69" s="130">
        <v>-10170.530000000001</v>
      </c>
      <c r="K69" s="131">
        <v>-7086.05</v>
      </c>
      <c r="L69" s="96">
        <v>-8638.24</v>
      </c>
      <c r="M69" s="97">
        <v>-6333.19</v>
      </c>
      <c r="N69" s="120">
        <f>-8500</f>
        <v>-8500</v>
      </c>
      <c r="O69" s="121">
        <v>-13500</v>
      </c>
      <c r="Q69" s="122"/>
      <c r="R69" s="13"/>
    </row>
    <row r="70" spans="1:18" x14ac:dyDescent="0.3">
      <c r="A70" t="s">
        <v>76</v>
      </c>
      <c r="B70">
        <v>0</v>
      </c>
      <c r="C70">
        <v>0</v>
      </c>
      <c r="D70">
        <v>0</v>
      </c>
      <c r="E70" s="48">
        <v>-3500</v>
      </c>
      <c r="F70">
        <v>0</v>
      </c>
      <c r="G70" s="44">
        <v>-4304.8</v>
      </c>
      <c r="H70" s="45">
        <v>-5985.65</v>
      </c>
      <c r="I70" s="46">
        <v>-8000</v>
      </c>
      <c r="J70" s="130">
        <v>-6006</v>
      </c>
      <c r="K70" s="131">
        <v>-7011</v>
      </c>
      <c r="L70" s="101">
        <v>-6739.21</v>
      </c>
      <c r="M70" s="102">
        <v>-5691.87</v>
      </c>
      <c r="N70" s="103">
        <f>-6600-1000+1000</f>
        <v>-6600</v>
      </c>
      <c r="O70" s="104">
        <v>-5225</v>
      </c>
      <c r="Q70" s="123"/>
      <c r="R70" s="13"/>
    </row>
    <row r="71" spans="1:18" x14ac:dyDescent="0.3">
      <c r="A71" t="s">
        <v>77</v>
      </c>
      <c r="B71">
        <v>0</v>
      </c>
      <c r="C71">
        <v>0</v>
      </c>
      <c r="D71">
        <v>0</v>
      </c>
      <c r="E71" s="48">
        <v>-23500</v>
      </c>
      <c r="F71">
        <v>0</v>
      </c>
      <c r="G71" s="44">
        <v>-22391.93</v>
      </c>
      <c r="H71" s="45">
        <v>-23631.200000000001</v>
      </c>
      <c r="I71" s="17">
        <v>-22800</v>
      </c>
      <c r="J71" s="55">
        <v>-23582.6</v>
      </c>
      <c r="K71" s="56">
        <v>-24905.22</v>
      </c>
      <c r="L71" s="124">
        <v>-24236.2</v>
      </c>
      <c r="M71" s="51">
        <v>-23020.799999999999</v>
      </c>
      <c r="N71" s="52">
        <v>-23600</v>
      </c>
      <c r="O71" s="53">
        <v>-25000</v>
      </c>
      <c r="P71" s="54"/>
      <c r="Q71" s="79"/>
      <c r="R71" s="13"/>
    </row>
    <row r="72" spans="1:18" x14ac:dyDescent="0.3">
      <c r="A72" s="25" t="s">
        <v>78</v>
      </c>
      <c r="B72" s="25">
        <v>0</v>
      </c>
      <c r="C72" s="25">
        <v>0</v>
      </c>
      <c r="D72" s="25">
        <v>-100</v>
      </c>
      <c r="E72" s="25"/>
      <c r="F72">
        <v>0</v>
      </c>
      <c r="G72" s="44">
        <v>-117.04</v>
      </c>
      <c r="H72" s="45"/>
      <c r="I72" s="17">
        <v>-150</v>
      </c>
      <c r="J72" s="55">
        <v>-32.659999999999997</v>
      </c>
      <c r="K72" s="56"/>
      <c r="L72" s="124">
        <v>-86.2</v>
      </c>
      <c r="M72" s="51">
        <v>-1376.4</v>
      </c>
      <c r="N72" s="88">
        <f>SUM(N73:N75)</f>
        <v>-2000</v>
      </c>
      <c r="O72" s="89">
        <f>SUM(O73:O75)</f>
        <v>-2800</v>
      </c>
      <c r="Q72" s="79"/>
      <c r="R72" s="13"/>
    </row>
    <row r="73" spans="1:18" x14ac:dyDescent="0.3">
      <c r="A73" t="s">
        <v>79</v>
      </c>
      <c r="C73">
        <v>0</v>
      </c>
      <c r="D73">
        <v>0</v>
      </c>
      <c r="E73">
        <v>0</v>
      </c>
      <c r="F73">
        <v>0</v>
      </c>
      <c r="G73" s="44">
        <v>-117.04</v>
      </c>
      <c r="H73" s="45"/>
      <c r="I73" s="17"/>
      <c r="J73" s="55">
        <v>-120</v>
      </c>
      <c r="K73" s="56"/>
      <c r="L73" s="96">
        <v>0</v>
      </c>
      <c r="M73" s="97">
        <v>0</v>
      </c>
      <c r="N73" s="120">
        <v>-2000</v>
      </c>
      <c r="O73" s="121">
        <f>-1500-1300</f>
        <v>-2800</v>
      </c>
      <c r="Q73" s="122"/>
      <c r="R73" s="13"/>
    </row>
    <row r="74" spans="1:18" x14ac:dyDescent="0.3">
      <c r="A74" t="s">
        <v>80</v>
      </c>
      <c r="B74">
        <v>0</v>
      </c>
      <c r="C74">
        <v>0</v>
      </c>
      <c r="D74">
        <v>-100</v>
      </c>
      <c r="F74">
        <v>0</v>
      </c>
      <c r="G74" s="44">
        <v>0</v>
      </c>
      <c r="H74" s="45"/>
      <c r="I74" s="17"/>
      <c r="J74" s="55">
        <v>-19.86</v>
      </c>
      <c r="K74" s="56"/>
      <c r="L74" s="96">
        <v>-36.57</v>
      </c>
      <c r="M74" s="97">
        <v>0</v>
      </c>
      <c r="N74" s="120">
        <v>0</v>
      </c>
      <c r="O74" s="121">
        <v>0</v>
      </c>
      <c r="P74" s="132"/>
      <c r="Q74" s="122"/>
      <c r="R74" s="13"/>
    </row>
    <row r="75" spans="1:18" x14ac:dyDescent="0.3">
      <c r="A75" t="s">
        <v>81</v>
      </c>
      <c r="B75">
        <v>0</v>
      </c>
      <c r="C75">
        <v>0</v>
      </c>
      <c r="D75">
        <v>-100</v>
      </c>
      <c r="F75">
        <v>0</v>
      </c>
      <c r="G75" s="44">
        <v>0</v>
      </c>
      <c r="H75" s="45"/>
      <c r="I75" s="17"/>
      <c r="J75" s="55"/>
      <c r="K75" s="56"/>
      <c r="L75" s="96">
        <v>0.15</v>
      </c>
      <c r="M75" s="97">
        <v>0.16</v>
      </c>
      <c r="N75" s="120">
        <v>0</v>
      </c>
      <c r="O75" s="121">
        <v>0</v>
      </c>
      <c r="P75" s="132"/>
      <c r="Q75" s="122"/>
      <c r="R75" s="13"/>
    </row>
    <row r="76" spans="1:18" x14ac:dyDescent="0.3">
      <c r="A76" t="s">
        <v>82</v>
      </c>
      <c r="G76" s="44"/>
      <c r="H76" s="45"/>
      <c r="I76" s="17"/>
      <c r="J76" s="55"/>
      <c r="K76" s="56"/>
      <c r="L76" s="96"/>
      <c r="M76" s="97">
        <v>-10133.6</v>
      </c>
      <c r="N76" s="120"/>
      <c r="O76" s="121">
        <v>0</v>
      </c>
      <c r="P76" s="132"/>
      <c r="Q76" s="122"/>
      <c r="R76" s="13"/>
    </row>
    <row r="77" spans="1:18" ht="15" thickBot="1" x14ac:dyDescent="0.35">
      <c r="A77" s="133" t="s">
        <v>83</v>
      </c>
      <c r="B77" s="134"/>
      <c r="C77" s="134"/>
      <c r="D77" s="134"/>
      <c r="E77" s="134"/>
      <c r="F77" s="133"/>
      <c r="G77" s="135">
        <v>7736.67</v>
      </c>
      <c r="H77" s="136">
        <v>-228608.74</v>
      </c>
      <c r="I77" s="137">
        <v>-28650</v>
      </c>
      <c r="J77" s="138">
        <v>1605</v>
      </c>
      <c r="K77" s="137">
        <v>-39874</v>
      </c>
      <c r="L77" s="139">
        <f>SUM(L4,L15)</f>
        <v>-247313.69000000003</v>
      </c>
      <c r="M77" s="140">
        <f>SUM(M4,M15)</f>
        <v>-237024.37</v>
      </c>
      <c r="N77" s="141">
        <f>SUM(N4,N15)</f>
        <v>-257978.5</v>
      </c>
      <c r="O77" s="142">
        <f>SUM(O4,O15)</f>
        <v>-300150.5</v>
      </c>
      <c r="P77" s="71"/>
      <c r="Q77" s="12"/>
      <c r="R77" s="13"/>
    </row>
    <row r="78" spans="1:18" ht="15" thickTop="1" x14ac:dyDescent="0.3">
      <c r="G78" s="44"/>
      <c r="H78" s="45"/>
      <c r="I78" s="17"/>
      <c r="J78" s="18"/>
      <c r="K78" s="17"/>
      <c r="L78" s="19"/>
      <c r="M78" s="20"/>
      <c r="N78" s="21"/>
      <c r="O78" s="22"/>
      <c r="Q78" s="11"/>
      <c r="R78" s="13"/>
    </row>
    <row r="79" spans="1:18" x14ac:dyDescent="0.3">
      <c r="A79" s="25" t="s">
        <v>84</v>
      </c>
      <c r="B79" s="25"/>
      <c r="C79" s="25"/>
      <c r="D79" s="25"/>
      <c r="E79" s="25"/>
      <c r="F79" s="25"/>
      <c r="G79" s="82">
        <v>243206.85</v>
      </c>
      <c r="H79" s="83">
        <v>229139.76</v>
      </c>
      <c r="I79" s="4">
        <v>29500</v>
      </c>
      <c r="J79" s="106">
        <v>27577.3</v>
      </c>
      <c r="K79" s="107">
        <v>236890.77</v>
      </c>
      <c r="L79" s="6">
        <f>SUM(L80,L86)</f>
        <v>232553.02</v>
      </c>
      <c r="M79" s="7">
        <f>SUM(M80,M86)</f>
        <v>280639.45</v>
      </c>
      <c r="N79" s="108">
        <f>SUM(N80,N86)</f>
        <v>262392</v>
      </c>
      <c r="O79" s="9">
        <f>SUM(O80,O86)</f>
        <v>291704</v>
      </c>
      <c r="Q79" s="12"/>
      <c r="R79" s="13"/>
    </row>
    <row r="80" spans="1:18" x14ac:dyDescent="0.3">
      <c r="A80" s="25" t="s">
        <v>85</v>
      </c>
      <c r="B80" s="25">
        <v>0</v>
      </c>
      <c r="C80" s="24"/>
      <c r="D80" s="25"/>
      <c r="E80" s="24"/>
      <c r="F80" s="24">
        <v>1000</v>
      </c>
      <c r="G80" s="44">
        <v>28292.82</v>
      </c>
      <c r="H80" s="45">
        <f>SUM(H85,H83,H82,H81)</f>
        <v>24425.850000000002</v>
      </c>
      <c r="I80" s="109"/>
      <c r="J80" s="130">
        <v>27578</v>
      </c>
      <c r="K80" s="131">
        <v>35101.9</v>
      </c>
      <c r="L80" s="19">
        <f>SUM(L81:L85)</f>
        <v>240957.43</v>
      </c>
      <c r="M80" s="20">
        <f>SUM(M81:M85)</f>
        <v>325241.69</v>
      </c>
      <c r="N80" s="21">
        <f>SUM(N81:N85)</f>
        <v>355892</v>
      </c>
      <c r="O80" s="22">
        <f>SUM(O81:O85)</f>
        <v>381304</v>
      </c>
      <c r="Q80" s="11"/>
      <c r="R80" s="13"/>
    </row>
    <row r="81" spans="1:18" x14ac:dyDescent="0.3">
      <c r="A81" t="s">
        <v>86</v>
      </c>
      <c r="B81">
        <v>0</v>
      </c>
      <c r="C81">
        <v>0</v>
      </c>
      <c r="E81" s="48">
        <v>1000</v>
      </c>
      <c r="F81">
        <v>0</v>
      </c>
      <c r="G81" s="44">
        <v>4689.01</v>
      </c>
      <c r="H81" s="45">
        <v>1855.55</v>
      </c>
      <c r="I81" s="17">
        <v>9000</v>
      </c>
      <c r="J81" s="55">
        <v>9280.7999999999993</v>
      </c>
      <c r="K81" s="56">
        <v>14093.3</v>
      </c>
      <c r="L81" s="19">
        <v>8338.7099999999991</v>
      </c>
      <c r="M81" s="20">
        <v>38599.74</v>
      </c>
      <c r="N81" s="21">
        <f>38620</f>
        <v>38620</v>
      </c>
      <c r="O81" s="22">
        <v>36500</v>
      </c>
      <c r="Q81" s="11"/>
      <c r="R81" s="13"/>
    </row>
    <row r="82" spans="1:18" x14ac:dyDescent="0.3">
      <c r="A82" t="s">
        <v>87</v>
      </c>
      <c r="B82">
        <v>0</v>
      </c>
      <c r="C82">
        <v>0</v>
      </c>
      <c r="D82">
        <v>0</v>
      </c>
      <c r="E82" s="48"/>
      <c r="F82">
        <v>0</v>
      </c>
      <c r="G82" s="44">
        <v>2392.67</v>
      </c>
      <c r="H82" s="45">
        <v>6465.51</v>
      </c>
      <c r="I82" s="17">
        <v>2000</v>
      </c>
      <c r="J82" s="55">
        <v>5448.5</v>
      </c>
      <c r="K82" s="56">
        <v>4136.6000000000004</v>
      </c>
      <c r="L82" s="19">
        <v>4547.32</v>
      </c>
      <c r="M82" s="20">
        <v>5235.07</v>
      </c>
      <c r="N82" s="21">
        <f>700+7200+6500+11000+2000+2500+2500+15000+5000+2500</f>
        <v>54900</v>
      </c>
      <c r="O82" s="22">
        <v>44600</v>
      </c>
      <c r="Q82" s="11"/>
      <c r="R82" s="13"/>
    </row>
    <row r="83" spans="1:18" x14ac:dyDescent="0.3">
      <c r="A83" t="s">
        <v>88</v>
      </c>
      <c r="B83">
        <v>0</v>
      </c>
      <c r="C83" s="48">
        <v>10000</v>
      </c>
      <c r="D83">
        <v>0</v>
      </c>
      <c r="E83" s="48">
        <v>10000</v>
      </c>
      <c r="F83">
        <v>0</v>
      </c>
      <c r="G83" s="44">
        <v>17894.939999999999</v>
      </c>
      <c r="H83" s="45">
        <v>14268.25</v>
      </c>
      <c r="I83" s="17">
        <v>16000</v>
      </c>
      <c r="J83" s="55">
        <v>10778</v>
      </c>
      <c r="K83" s="56">
        <v>14472</v>
      </c>
      <c r="L83" s="96">
        <v>15370.5</v>
      </c>
      <c r="M83" s="97">
        <v>24738</v>
      </c>
      <c r="N83" s="120">
        <v>15000</v>
      </c>
      <c r="O83" s="121">
        <v>13700</v>
      </c>
      <c r="Q83" s="122"/>
      <c r="R83" s="13"/>
    </row>
    <row r="84" spans="1:18" x14ac:dyDescent="0.3">
      <c r="A84" t="s">
        <v>89</v>
      </c>
      <c r="C84" s="48"/>
      <c r="E84" s="48"/>
      <c r="G84" s="44">
        <v>214914.03</v>
      </c>
      <c r="H84" s="45">
        <v>204713.91</v>
      </c>
      <c r="I84" s="17">
        <v>201500</v>
      </c>
      <c r="J84" s="55">
        <v>197808.24</v>
      </c>
      <c r="K84" s="56">
        <v>201788.87</v>
      </c>
      <c r="L84" s="19">
        <v>211840.9</v>
      </c>
      <c r="M84" s="51">
        <v>242163.88</v>
      </c>
      <c r="N84" s="52">
        <v>215804</v>
      </c>
      <c r="O84" s="53">
        <v>254164</v>
      </c>
      <c r="P84" s="71"/>
      <c r="Q84" s="11"/>
      <c r="R84" s="13"/>
    </row>
    <row r="85" spans="1:18" x14ac:dyDescent="0.3">
      <c r="A85" t="s">
        <v>90</v>
      </c>
      <c r="B85">
        <v>0</v>
      </c>
      <c r="D85">
        <v>0</v>
      </c>
      <c r="E85" s="48">
        <v>1000</v>
      </c>
      <c r="F85" s="48"/>
      <c r="G85" s="44">
        <v>3316.2</v>
      </c>
      <c r="H85" s="45">
        <v>1836.54</v>
      </c>
      <c r="I85" s="46">
        <v>2500</v>
      </c>
      <c r="J85" s="130">
        <v>2070</v>
      </c>
      <c r="K85" s="131">
        <v>2400</v>
      </c>
      <c r="L85" s="19">
        <v>860</v>
      </c>
      <c r="M85" s="20">
        <v>14505</v>
      </c>
      <c r="N85" s="21">
        <f>31368+200</f>
        <v>31568</v>
      </c>
      <c r="O85" s="22">
        <v>32340</v>
      </c>
      <c r="Q85" s="11"/>
      <c r="R85" s="13"/>
    </row>
    <row r="86" spans="1:18" x14ac:dyDescent="0.3">
      <c r="A86" s="25" t="s">
        <v>91</v>
      </c>
      <c r="B86" s="25"/>
      <c r="C86" s="24"/>
      <c r="D86" s="25">
        <v>0</v>
      </c>
      <c r="E86" s="24"/>
      <c r="F86" s="24"/>
      <c r="G86" s="82">
        <v>-14386.67</v>
      </c>
      <c r="H86" s="83">
        <v>-12992.01</v>
      </c>
      <c r="I86" s="4">
        <v>-20000</v>
      </c>
      <c r="J86" s="106">
        <v>-14173.23</v>
      </c>
      <c r="K86" s="107">
        <v>-18955.02</v>
      </c>
      <c r="L86" s="6">
        <f>SUM(L87:L90)</f>
        <v>-8404.41</v>
      </c>
      <c r="M86" s="7">
        <f>SUM(M87:M90)</f>
        <v>-44602.240000000005</v>
      </c>
      <c r="N86" s="108">
        <f>SUM(N87:N90)</f>
        <v>-93500</v>
      </c>
      <c r="O86" s="9">
        <f>SUM(O87:O90)</f>
        <v>-89600</v>
      </c>
      <c r="Q86" s="12"/>
      <c r="R86" s="13"/>
    </row>
    <row r="87" spans="1:18" x14ac:dyDescent="0.3">
      <c r="A87" t="s">
        <v>92</v>
      </c>
      <c r="B87">
        <v>0</v>
      </c>
      <c r="C87" s="48"/>
      <c r="D87">
        <v>0</v>
      </c>
      <c r="E87" s="48"/>
      <c r="F87">
        <v>0</v>
      </c>
      <c r="G87" s="44">
        <v>-317.39999999999998</v>
      </c>
      <c r="H87" s="45">
        <v>-2133.2399999999998</v>
      </c>
      <c r="I87" s="109">
        <v>-11000</v>
      </c>
      <c r="J87" s="130">
        <v>-5513</v>
      </c>
      <c r="K87" s="131">
        <v>-9503.11</v>
      </c>
      <c r="L87" s="19">
        <v>-5759.74</v>
      </c>
      <c r="M87" s="20">
        <v>-2509.16</v>
      </c>
      <c r="N87" s="21">
        <v>-500</v>
      </c>
      <c r="O87" s="22">
        <v>-1000</v>
      </c>
      <c r="Q87" s="11"/>
      <c r="R87" s="13"/>
    </row>
    <row r="88" spans="1:18" x14ac:dyDescent="0.3">
      <c r="A88" t="s">
        <v>93</v>
      </c>
      <c r="C88" s="48"/>
      <c r="E88" s="48"/>
      <c r="G88" s="44">
        <v>-17.36</v>
      </c>
      <c r="H88" s="45"/>
      <c r="I88" s="17"/>
      <c r="J88" s="55">
        <v>-22.4</v>
      </c>
      <c r="K88" s="56">
        <v>-100</v>
      </c>
      <c r="L88" s="19">
        <v>0</v>
      </c>
      <c r="M88" s="20">
        <v>0</v>
      </c>
      <c r="N88" s="21">
        <v>0</v>
      </c>
      <c r="O88" s="22">
        <v>0</v>
      </c>
      <c r="Q88" s="11"/>
      <c r="R88" s="13"/>
    </row>
    <row r="89" spans="1:18" x14ac:dyDescent="0.3">
      <c r="A89" t="s">
        <v>94</v>
      </c>
      <c r="B89">
        <v>0</v>
      </c>
      <c r="C89">
        <v>0</v>
      </c>
      <c r="D89">
        <v>0</v>
      </c>
      <c r="F89">
        <v>0</v>
      </c>
      <c r="G89" s="44">
        <v>-1290.7</v>
      </c>
      <c r="H89" s="45"/>
      <c r="I89" s="17"/>
      <c r="J89" s="55">
        <v>-8257.42</v>
      </c>
      <c r="K89" s="56">
        <v>-2985.96</v>
      </c>
      <c r="L89" s="19">
        <v>-644.66</v>
      </c>
      <c r="M89" s="51">
        <v>-13980.63</v>
      </c>
      <c r="N89" s="52">
        <f>-33000</f>
        <v>-33000</v>
      </c>
      <c r="O89" s="53">
        <v>-29600</v>
      </c>
      <c r="Q89" s="11"/>
      <c r="R89" s="13"/>
    </row>
    <row r="90" spans="1:18" x14ac:dyDescent="0.3">
      <c r="A90" t="s">
        <v>95</v>
      </c>
      <c r="C90" s="48"/>
      <c r="D90">
        <v>0</v>
      </c>
      <c r="E90">
        <v>0</v>
      </c>
      <c r="F90" s="48"/>
      <c r="G90" s="44">
        <v>-12761.21</v>
      </c>
      <c r="H90" s="45">
        <v>-10858.77</v>
      </c>
      <c r="I90" s="17">
        <v>-9000</v>
      </c>
      <c r="J90" s="55">
        <v>-380.41</v>
      </c>
      <c r="K90" s="56">
        <v>-6365.95</v>
      </c>
      <c r="L90" s="101">
        <v>-2000.01</v>
      </c>
      <c r="M90" s="102">
        <v>-28112.45</v>
      </c>
      <c r="N90" s="103">
        <f>-50000-10000</f>
        <v>-60000</v>
      </c>
      <c r="O90" s="104">
        <v>-59000</v>
      </c>
      <c r="Q90" s="123"/>
      <c r="R90" s="13"/>
    </row>
    <row r="91" spans="1:18" ht="15" thickBot="1" x14ac:dyDescent="0.35">
      <c r="A91" s="133" t="s">
        <v>83</v>
      </c>
      <c r="B91" s="133"/>
      <c r="C91" s="133"/>
      <c r="D91" s="133"/>
      <c r="E91" s="134"/>
      <c r="F91" s="134"/>
      <c r="G91" s="135">
        <v>13906.15</v>
      </c>
      <c r="H91" s="136">
        <f>SUM(H80,H86)</f>
        <v>11433.840000000002</v>
      </c>
      <c r="I91" s="137">
        <v>9500</v>
      </c>
      <c r="J91" s="143">
        <v>14762.38</v>
      </c>
      <c r="K91" s="144">
        <v>-24038.400000000001</v>
      </c>
      <c r="L91" s="145">
        <f>SUM(L79,L77)</f>
        <v>-14760.670000000042</v>
      </c>
      <c r="M91" s="146">
        <f>SUM(M79,M77)</f>
        <v>43615.080000000016</v>
      </c>
      <c r="N91" s="147">
        <f>SUM(N79,N77)</f>
        <v>4413.5</v>
      </c>
      <c r="O91" s="148">
        <f>SUM(O79,O77)</f>
        <v>-8446.5</v>
      </c>
      <c r="Q91" s="149"/>
      <c r="R91" s="13"/>
    </row>
    <row r="92" spans="1:18" ht="15" thickTop="1" x14ac:dyDescent="0.3">
      <c r="A92" s="25" t="s">
        <v>96</v>
      </c>
      <c r="G92" s="44"/>
      <c r="H92" s="45"/>
      <c r="I92" s="17"/>
      <c r="J92" s="18"/>
      <c r="K92" s="17"/>
      <c r="L92" s="31">
        <f>SUM(L96,L93)</f>
        <v>1093.3600000000001</v>
      </c>
      <c r="M92" s="20">
        <f>SUM(M93,M96)</f>
        <v>999.6400000000001</v>
      </c>
      <c r="N92" s="21">
        <f>SUM(N93,N96)</f>
        <v>1698.0500000000002</v>
      </c>
      <c r="O92" s="22">
        <f>SUM(O93,O96)</f>
        <v>250</v>
      </c>
      <c r="Q92" s="11"/>
      <c r="R92" s="13"/>
    </row>
    <row r="93" spans="1:18" x14ac:dyDescent="0.3">
      <c r="A93" s="25" t="s">
        <v>97</v>
      </c>
      <c r="B93" s="25">
        <v>0</v>
      </c>
      <c r="C93" s="25">
        <v>0</v>
      </c>
      <c r="D93" s="24"/>
      <c r="E93" s="24">
        <v>0</v>
      </c>
      <c r="F93" s="25">
        <v>0</v>
      </c>
      <c r="G93" s="82">
        <v>19723.22</v>
      </c>
      <c r="H93" s="83">
        <v>80798.94</v>
      </c>
      <c r="I93" s="126">
        <v>21000</v>
      </c>
      <c r="J93" s="150">
        <v>69784</v>
      </c>
      <c r="K93" s="126">
        <v>1744.4</v>
      </c>
      <c r="L93" s="6">
        <v>1898.93</v>
      </c>
      <c r="M93" s="7">
        <v>1980.43</v>
      </c>
      <c r="N93" s="108">
        <v>2498.0500000000002</v>
      </c>
      <c r="O93" s="9">
        <v>1000</v>
      </c>
      <c r="Q93" s="12"/>
      <c r="R93" s="13"/>
    </row>
    <row r="94" spans="1:18" x14ac:dyDescent="0.3">
      <c r="A94" t="s">
        <v>98</v>
      </c>
      <c r="C94">
        <v>0</v>
      </c>
      <c r="D94" s="48"/>
      <c r="E94" s="48">
        <v>500</v>
      </c>
      <c r="F94">
        <v>0</v>
      </c>
      <c r="G94" s="44">
        <v>19698.7</v>
      </c>
      <c r="H94" s="45">
        <v>80795.199999999997</v>
      </c>
      <c r="I94" s="4"/>
      <c r="J94" s="5"/>
      <c r="K94" s="4"/>
      <c r="L94" s="19">
        <v>1898.93</v>
      </c>
      <c r="M94" s="20"/>
      <c r="N94" s="21"/>
      <c r="O94" s="22"/>
      <c r="Q94" s="11"/>
      <c r="R94" s="13"/>
    </row>
    <row r="95" spans="1:18" x14ac:dyDescent="0.3">
      <c r="A95" t="s">
        <v>99</v>
      </c>
      <c r="B95">
        <v>0</v>
      </c>
      <c r="C95">
        <v>0</v>
      </c>
      <c r="F95">
        <v>0</v>
      </c>
      <c r="G95" s="44">
        <v>24.52</v>
      </c>
      <c r="H95" s="45">
        <v>3.74</v>
      </c>
      <c r="I95" s="17"/>
      <c r="J95" s="18"/>
      <c r="K95" s="17"/>
      <c r="L95" s="19"/>
      <c r="M95" s="20"/>
      <c r="N95" s="21"/>
      <c r="O95" s="22"/>
      <c r="Q95" s="11"/>
      <c r="R95" s="13"/>
    </row>
    <row r="96" spans="1:18" x14ac:dyDescent="0.3">
      <c r="A96" s="25" t="s">
        <v>100</v>
      </c>
      <c r="B96" s="25">
        <v>0</v>
      </c>
      <c r="C96" s="25">
        <v>0</v>
      </c>
      <c r="D96" s="25"/>
      <c r="E96" s="24"/>
      <c r="F96" s="25">
        <v>0</v>
      </c>
      <c r="G96" s="82">
        <v>-3316.62</v>
      </c>
      <c r="H96" s="83">
        <v>-90520.87</v>
      </c>
      <c r="I96" s="126">
        <v>-3800</v>
      </c>
      <c r="J96" s="151">
        <v>-52066.41</v>
      </c>
      <c r="K96" s="152">
        <v>-865.39</v>
      </c>
      <c r="L96" s="6">
        <v>-805.57</v>
      </c>
      <c r="M96" s="7">
        <v>-980.79</v>
      </c>
      <c r="N96" s="108">
        <v>-800</v>
      </c>
      <c r="O96" s="9">
        <v>-750</v>
      </c>
      <c r="Q96" s="12"/>
    </row>
    <row r="97" spans="1:17" x14ac:dyDescent="0.3">
      <c r="A97" t="s">
        <v>101</v>
      </c>
      <c r="B97">
        <v>0</v>
      </c>
      <c r="C97">
        <v>0</v>
      </c>
      <c r="D97">
        <v>-800</v>
      </c>
      <c r="F97">
        <v>0</v>
      </c>
      <c r="G97" s="44">
        <v>-634.55999999999995</v>
      </c>
      <c r="H97" s="45">
        <v>-453.26</v>
      </c>
      <c r="I97" s="17">
        <v>-800</v>
      </c>
      <c r="J97" s="55">
        <v>-3576.11</v>
      </c>
      <c r="K97" s="56"/>
      <c r="L97" s="19"/>
      <c r="M97" s="20"/>
      <c r="N97" s="21"/>
      <c r="O97" s="22"/>
      <c r="Q97" s="11"/>
    </row>
    <row r="98" spans="1:17" x14ac:dyDescent="0.3">
      <c r="A98" t="s">
        <v>102</v>
      </c>
      <c r="B98">
        <v>0</v>
      </c>
      <c r="C98">
        <v>0</v>
      </c>
      <c r="D98">
        <v>-800</v>
      </c>
      <c r="E98" s="48"/>
      <c r="F98">
        <v>0</v>
      </c>
      <c r="G98" s="44">
        <v>-2682.06</v>
      </c>
      <c r="H98" s="45">
        <v>-90067.61</v>
      </c>
      <c r="I98" s="81">
        <v>-3000</v>
      </c>
      <c r="J98" s="91"/>
      <c r="K98" s="92"/>
      <c r="L98" s="19"/>
      <c r="M98" s="20"/>
      <c r="N98" s="21"/>
      <c r="O98" s="22"/>
      <c r="Q98" s="11"/>
    </row>
    <row r="99" spans="1:17" ht="15" thickBot="1" x14ac:dyDescent="0.35">
      <c r="A99" s="133" t="s">
        <v>83</v>
      </c>
      <c r="B99" s="133">
        <v>0</v>
      </c>
      <c r="C99" s="133">
        <v>0</v>
      </c>
      <c r="D99" s="134"/>
      <c r="E99" s="134"/>
      <c r="F99" s="133">
        <v>0</v>
      </c>
      <c r="G99" s="153">
        <v>16406.599999999999</v>
      </c>
      <c r="H99" s="154"/>
      <c r="I99" s="155">
        <v>17200</v>
      </c>
      <c r="J99" s="156">
        <v>32479.97</v>
      </c>
      <c r="K99" s="157">
        <v>0</v>
      </c>
      <c r="L99" s="139">
        <f>SUM(L92,L91)</f>
        <v>-13667.310000000041</v>
      </c>
      <c r="M99" s="140">
        <f>SUM(M92,M91)</f>
        <v>44614.720000000016</v>
      </c>
      <c r="N99" s="141">
        <f>SUM(N92,N91)</f>
        <v>6111.55</v>
      </c>
      <c r="O99" s="142">
        <f>SUM(O92,O91)</f>
        <v>-8196.5</v>
      </c>
      <c r="Q99" s="12"/>
    </row>
    <row r="100" spans="1:17" ht="15" thickTop="1" x14ac:dyDescent="0.3">
      <c r="A100" t="s">
        <v>103</v>
      </c>
      <c r="B100" s="48"/>
      <c r="C100" s="48"/>
      <c r="D100" s="48"/>
      <c r="E100" s="48"/>
      <c r="F100" s="48">
        <v>-3562.36</v>
      </c>
      <c r="G100" s="82">
        <v>38049.42</v>
      </c>
      <c r="H100" s="83">
        <v>-22182.92</v>
      </c>
      <c r="I100" s="158">
        <v>-1950</v>
      </c>
      <c r="J100" s="84">
        <v>32479.97</v>
      </c>
      <c r="K100" s="85">
        <v>-23159</v>
      </c>
      <c r="L100" s="6">
        <v>0</v>
      </c>
      <c r="M100" s="7">
        <v>0</v>
      </c>
      <c r="N100" s="108">
        <v>0</v>
      </c>
      <c r="O100" s="9">
        <v>0</v>
      </c>
      <c r="Q100" s="12"/>
    </row>
    <row r="101" spans="1:17" x14ac:dyDescent="0.3">
      <c r="A101" t="s">
        <v>104</v>
      </c>
      <c r="C101">
        <v>0</v>
      </c>
      <c r="D101">
        <v>0</v>
      </c>
      <c r="F101">
        <v>0</v>
      </c>
      <c r="G101" s="44"/>
      <c r="H101" s="83"/>
      <c r="I101" s="158"/>
      <c r="J101" s="84"/>
      <c r="K101" s="85"/>
      <c r="L101" s="19"/>
      <c r="M101" s="20"/>
      <c r="N101" s="21"/>
      <c r="O101" s="22"/>
      <c r="Q101" s="11"/>
    </row>
    <row r="102" spans="1:17" x14ac:dyDescent="0.3">
      <c r="A102" t="s">
        <v>105</v>
      </c>
      <c r="B102" s="48"/>
      <c r="C102" s="48"/>
      <c r="D102" s="48"/>
      <c r="E102" s="48"/>
      <c r="F102" s="48">
        <v>-3562.36</v>
      </c>
      <c r="G102" s="44">
        <v>38049.42</v>
      </c>
      <c r="H102" s="45">
        <v>-22182.92</v>
      </c>
      <c r="I102" s="81">
        <v>-1950</v>
      </c>
      <c r="J102" s="91">
        <v>32479.97</v>
      </c>
      <c r="K102" s="92"/>
      <c r="L102" s="159">
        <f>SUM(L99)</f>
        <v>-13667.310000000041</v>
      </c>
      <c r="M102" s="20"/>
      <c r="N102" s="21"/>
      <c r="O102" s="22"/>
      <c r="Q102" s="11"/>
    </row>
    <row r="103" spans="1:17" x14ac:dyDescent="0.3">
      <c r="A103" t="s">
        <v>106</v>
      </c>
      <c r="G103" s="44"/>
      <c r="H103" s="45"/>
      <c r="I103" s="81"/>
      <c r="J103" s="91"/>
      <c r="K103" s="92"/>
      <c r="L103" s="19"/>
      <c r="M103" s="20"/>
      <c r="N103" s="21"/>
      <c r="O103" s="22"/>
      <c r="Q103" s="11"/>
    </row>
    <row r="104" spans="1:17" x14ac:dyDescent="0.3">
      <c r="A104" t="s">
        <v>107</v>
      </c>
      <c r="B104">
        <v>0</v>
      </c>
      <c r="C104">
        <v>0</v>
      </c>
      <c r="D104">
        <v>0</v>
      </c>
      <c r="E104">
        <v>0</v>
      </c>
      <c r="F104">
        <v>0</v>
      </c>
      <c r="G104" s="44"/>
      <c r="H104" s="45"/>
      <c r="I104" s="81"/>
      <c r="J104" s="91"/>
      <c r="K104" s="92"/>
      <c r="L104" s="19"/>
      <c r="M104" s="20"/>
      <c r="N104" s="21"/>
      <c r="O104" s="22"/>
      <c r="Q104" s="11"/>
    </row>
    <row r="105" spans="1:17" ht="15" thickBot="1" x14ac:dyDescent="0.35">
      <c r="A105" s="160" t="s">
        <v>108</v>
      </c>
      <c r="B105" s="161"/>
      <c r="C105" s="161"/>
      <c r="D105" s="161"/>
      <c r="E105" s="161"/>
      <c r="F105" s="161">
        <v>-3562.36</v>
      </c>
      <c r="G105" s="162">
        <v>38049.42</v>
      </c>
      <c r="H105" s="163">
        <v>-22182.92</v>
      </c>
      <c r="I105" s="164">
        <v>-1950</v>
      </c>
      <c r="J105" s="165">
        <v>32479.97</v>
      </c>
      <c r="K105" s="166">
        <v>-23159</v>
      </c>
      <c r="L105" s="167">
        <f>SUM(L99)</f>
        <v>-13667.310000000041</v>
      </c>
      <c r="M105" s="168">
        <f>M99</f>
        <v>44614.720000000016</v>
      </c>
      <c r="N105" s="169">
        <f>N99</f>
        <v>6111.55</v>
      </c>
      <c r="O105" s="170">
        <f>O99</f>
        <v>-8196.5</v>
      </c>
      <c r="Q105" s="12"/>
    </row>
    <row r="106" spans="1:17" x14ac:dyDescent="0.3">
      <c r="H106" s="171"/>
      <c r="I106" s="172"/>
      <c r="J106" s="11"/>
      <c r="K106" s="173"/>
      <c r="L106" s="11"/>
      <c r="M106" s="11"/>
      <c r="N106" s="11"/>
      <c r="O106" s="11"/>
    </row>
    <row r="107" spans="1:17" x14ac:dyDescent="0.3">
      <c r="H107" s="171"/>
      <c r="I107" s="172"/>
      <c r="J107" s="11"/>
      <c r="K107" s="11"/>
      <c r="L107" s="11"/>
      <c r="M107" s="11"/>
      <c r="N107" s="11"/>
      <c r="O107" s="11"/>
    </row>
    <row r="108" spans="1:17" x14ac:dyDescent="0.3">
      <c r="H108" s="171"/>
      <c r="I108" s="172"/>
      <c r="J108" s="11"/>
      <c r="K108" s="11"/>
      <c r="L108" s="11"/>
      <c r="M108" s="11"/>
      <c r="N108" s="11"/>
      <c r="O108" s="11"/>
    </row>
    <row r="109" spans="1:17" x14ac:dyDescent="0.3">
      <c r="H109" s="171"/>
      <c r="I109" s="172"/>
      <c r="J109" s="11"/>
      <c r="K109" s="11"/>
      <c r="L109" s="11"/>
      <c r="M109" s="11"/>
      <c r="N109" s="11"/>
      <c r="O109" s="11"/>
    </row>
    <row r="110" spans="1:17" x14ac:dyDescent="0.3">
      <c r="H110" s="171"/>
      <c r="I110" s="172"/>
      <c r="J110" s="11"/>
      <c r="K110" s="11"/>
      <c r="L110" s="11"/>
      <c r="M110" s="11"/>
      <c r="N110" s="11"/>
      <c r="O110" s="11"/>
    </row>
    <row r="111" spans="1:17" x14ac:dyDescent="0.3">
      <c r="H111" s="171"/>
      <c r="I111" s="172"/>
      <c r="J111" s="11"/>
      <c r="K111" s="11"/>
      <c r="L111" s="11"/>
      <c r="M111" s="11"/>
      <c r="N111" s="11"/>
      <c r="O111" s="11"/>
    </row>
    <row r="112" spans="1:17" x14ac:dyDescent="0.3">
      <c r="H112" s="171"/>
      <c r="I112" s="172"/>
      <c r="J112" s="11"/>
      <c r="K112" s="11"/>
      <c r="L112" s="11"/>
      <c r="M112" s="11"/>
      <c r="N112" s="11"/>
      <c r="O112" s="11"/>
    </row>
    <row r="113" spans="8:15" x14ac:dyDescent="0.3">
      <c r="H113" s="171"/>
      <c r="I113" s="172"/>
      <c r="J113" s="11"/>
      <c r="K113" s="11"/>
      <c r="L113" s="11"/>
      <c r="M113" s="11"/>
      <c r="N113" s="11"/>
      <c r="O113" s="11"/>
    </row>
    <row r="114" spans="8:15" x14ac:dyDescent="0.3">
      <c r="H114" s="171"/>
      <c r="I114" s="172"/>
      <c r="J114" s="11"/>
      <c r="K114" s="11"/>
      <c r="L114" s="11"/>
      <c r="M114" s="11"/>
      <c r="N114" s="11"/>
      <c r="O114" s="11"/>
    </row>
    <row r="115" spans="8:15" x14ac:dyDescent="0.3">
      <c r="H115" s="171"/>
      <c r="I115" s="172"/>
      <c r="J115" s="11"/>
      <c r="K115" s="11"/>
      <c r="L115" s="11"/>
      <c r="M115" s="11"/>
      <c r="N115" s="11"/>
      <c r="O115" s="11"/>
    </row>
    <row r="116" spans="8:15" x14ac:dyDescent="0.3">
      <c r="H116" s="171"/>
      <c r="I116" s="172"/>
      <c r="J116" s="11"/>
      <c r="K116" s="11"/>
      <c r="L116" s="11"/>
      <c r="M116" s="11"/>
      <c r="N116" s="11"/>
      <c r="O116" s="11"/>
    </row>
    <row r="117" spans="8:15" x14ac:dyDescent="0.3">
      <c r="H117" s="171"/>
      <c r="I117" s="172"/>
      <c r="J117" s="11"/>
      <c r="K117" s="11"/>
      <c r="L117" s="11"/>
      <c r="M117" s="11"/>
      <c r="N117" s="11"/>
      <c r="O117" s="11"/>
    </row>
    <row r="118" spans="8:15" x14ac:dyDescent="0.3">
      <c r="H118" s="171"/>
      <c r="I118" s="172"/>
      <c r="J118" s="11"/>
      <c r="K118" s="11"/>
      <c r="L118" s="11"/>
      <c r="M118" s="11"/>
      <c r="N118" s="11"/>
      <c r="O118" s="11"/>
    </row>
    <row r="119" spans="8:15" x14ac:dyDescent="0.3">
      <c r="H119" s="171"/>
      <c r="I119" s="172"/>
      <c r="J119" s="11"/>
      <c r="K119" s="11"/>
      <c r="L119" s="11"/>
      <c r="M119" s="11"/>
      <c r="N119" s="11"/>
      <c r="O119" s="11"/>
    </row>
    <row r="120" spans="8:15" x14ac:dyDescent="0.3">
      <c r="H120" s="171"/>
      <c r="I120" s="172"/>
      <c r="J120" s="11"/>
      <c r="K120" s="11"/>
      <c r="L120" s="11"/>
      <c r="M120" s="11"/>
      <c r="N120" s="11"/>
      <c r="O120" s="11"/>
    </row>
    <row r="121" spans="8:15" x14ac:dyDescent="0.3">
      <c r="H121" s="171"/>
      <c r="I121" s="172"/>
      <c r="J121" s="11"/>
      <c r="K121" s="11"/>
      <c r="L121" s="11"/>
      <c r="M121" s="11"/>
      <c r="N121" s="11"/>
      <c r="O121" s="11"/>
    </row>
    <row r="122" spans="8:15" x14ac:dyDescent="0.3">
      <c r="H122" s="171"/>
      <c r="I122" s="172"/>
      <c r="J122" s="11"/>
      <c r="K122" s="11"/>
      <c r="L122" s="11"/>
      <c r="M122" s="11"/>
      <c r="N122" s="11"/>
      <c r="O122" s="11"/>
    </row>
    <row r="123" spans="8:15" x14ac:dyDescent="0.3">
      <c r="H123" s="171"/>
      <c r="I123" s="172"/>
      <c r="J123" s="11"/>
      <c r="K123" s="11"/>
      <c r="L123" s="11"/>
      <c r="M123" s="11"/>
      <c r="N123" s="11"/>
      <c r="O123" s="11"/>
    </row>
    <row r="124" spans="8:15" x14ac:dyDescent="0.3">
      <c r="H124" s="171"/>
      <c r="I124" s="172"/>
      <c r="J124" s="11"/>
      <c r="K124" s="11"/>
      <c r="L124" s="11"/>
      <c r="M124" s="11"/>
      <c r="N124" s="11"/>
      <c r="O124" s="11"/>
    </row>
    <row r="125" spans="8:15" x14ac:dyDescent="0.3">
      <c r="H125" s="171"/>
      <c r="I125" s="172"/>
      <c r="J125" s="11"/>
      <c r="K125" s="11"/>
      <c r="L125" s="11"/>
      <c r="M125" s="11"/>
      <c r="N125" s="11"/>
      <c r="O125" s="11"/>
    </row>
    <row r="126" spans="8:15" x14ac:dyDescent="0.3">
      <c r="H126" s="171"/>
      <c r="I126" s="172"/>
      <c r="J126" s="11"/>
      <c r="K126" s="11"/>
      <c r="L126" s="11"/>
      <c r="M126" s="11"/>
      <c r="N126" s="11"/>
      <c r="O126" s="11"/>
    </row>
    <row r="127" spans="8:15" x14ac:dyDescent="0.3">
      <c r="H127" s="171"/>
      <c r="I127" s="172"/>
      <c r="J127" s="11"/>
      <c r="K127" s="11"/>
      <c r="L127" s="11"/>
      <c r="M127" s="11"/>
      <c r="N127" s="11"/>
      <c r="O127" s="11"/>
    </row>
    <row r="128" spans="8:15" x14ac:dyDescent="0.3">
      <c r="H128" s="171"/>
      <c r="I128" s="172"/>
      <c r="J128" s="11"/>
      <c r="K128" s="11"/>
      <c r="L128" s="11"/>
      <c r="M128" s="11"/>
      <c r="N128" s="11"/>
      <c r="O128" s="11"/>
    </row>
    <row r="129" spans="8:15" x14ac:dyDescent="0.3">
      <c r="H129" s="171"/>
      <c r="I129" s="172"/>
      <c r="J129" s="11"/>
      <c r="K129" s="11"/>
      <c r="L129" s="11"/>
      <c r="M129" s="11"/>
      <c r="N129" s="11"/>
      <c r="O129" s="11"/>
    </row>
    <row r="130" spans="8:15" x14ac:dyDescent="0.3">
      <c r="H130" s="171"/>
      <c r="I130" s="172"/>
      <c r="J130" s="11"/>
      <c r="K130" s="11"/>
      <c r="L130" s="11"/>
      <c r="M130" s="11"/>
      <c r="N130" s="11"/>
      <c r="O130" s="11"/>
    </row>
    <row r="131" spans="8:15" x14ac:dyDescent="0.3">
      <c r="H131" s="171"/>
      <c r="I131" s="172"/>
      <c r="J131" s="11"/>
      <c r="K131" s="11"/>
      <c r="L131" s="11"/>
      <c r="M131" s="11"/>
      <c r="N131" s="11"/>
      <c r="O131" s="11"/>
    </row>
    <row r="132" spans="8:15" x14ac:dyDescent="0.3">
      <c r="H132" s="171"/>
      <c r="I132" s="172"/>
      <c r="J132" s="11"/>
      <c r="K132" s="11"/>
      <c r="L132" s="11"/>
      <c r="M132" s="11"/>
      <c r="N132" s="11"/>
      <c r="O132" s="11"/>
    </row>
    <row r="133" spans="8:15" x14ac:dyDescent="0.3">
      <c r="H133" s="171"/>
      <c r="I133" s="172"/>
      <c r="J133" s="11"/>
      <c r="K133" s="11"/>
      <c r="L133" s="11"/>
      <c r="M133" s="11"/>
      <c r="N133" s="11"/>
      <c r="O133" s="11"/>
    </row>
    <row r="134" spans="8:15" x14ac:dyDescent="0.3">
      <c r="H134" s="171"/>
      <c r="I134" s="172"/>
      <c r="J134" s="11"/>
      <c r="K134" s="11"/>
      <c r="L134" s="11"/>
      <c r="M134" s="11"/>
      <c r="N134" s="11"/>
      <c r="O134" s="11"/>
    </row>
    <row r="135" spans="8:15" x14ac:dyDescent="0.3">
      <c r="H135" s="171"/>
      <c r="I135" s="172"/>
      <c r="J135" s="11"/>
      <c r="K135" s="11"/>
      <c r="L135" s="11"/>
      <c r="M135" s="11"/>
      <c r="N135" s="11"/>
      <c r="O135" s="11"/>
    </row>
    <row r="136" spans="8:15" x14ac:dyDescent="0.3">
      <c r="H136" s="171"/>
      <c r="I136" s="172"/>
      <c r="J136" s="11"/>
      <c r="K136" s="11"/>
      <c r="L136" s="11"/>
      <c r="M136" s="11"/>
      <c r="N136" s="11"/>
      <c r="O136" s="11"/>
    </row>
    <row r="137" spans="8:15" x14ac:dyDescent="0.3">
      <c r="H137" s="171"/>
      <c r="I137" s="172"/>
      <c r="J137" s="11"/>
      <c r="K137" s="11"/>
      <c r="L137" s="11"/>
      <c r="M137" s="11"/>
      <c r="N137" s="11"/>
      <c r="O137" s="11"/>
    </row>
    <row r="138" spans="8:15" x14ac:dyDescent="0.3">
      <c r="H138" s="171"/>
      <c r="I138" s="172"/>
      <c r="J138" s="11"/>
      <c r="K138" s="11"/>
      <c r="L138" s="11"/>
      <c r="M138" s="11"/>
      <c r="N138" s="11"/>
      <c r="O138" s="11"/>
    </row>
    <row r="139" spans="8:15" x14ac:dyDescent="0.3">
      <c r="H139" s="171"/>
      <c r="I139" s="172"/>
      <c r="J139" s="11"/>
      <c r="K139" s="11"/>
      <c r="L139" s="11"/>
      <c r="M139" s="11"/>
      <c r="N139" s="11"/>
      <c r="O139" s="11"/>
    </row>
    <row r="140" spans="8:15" x14ac:dyDescent="0.3">
      <c r="H140" s="171"/>
      <c r="I140" s="172"/>
      <c r="J140" s="11"/>
      <c r="K140" s="11"/>
      <c r="L140" s="11"/>
      <c r="M140" s="11"/>
      <c r="N140" s="11"/>
      <c r="O140" s="11"/>
    </row>
    <row r="141" spans="8:15" x14ac:dyDescent="0.3">
      <c r="H141" s="171"/>
      <c r="I141" s="172"/>
      <c r="J141" s="11"/>
      <c r="K141" s="11"/>
      <c r="L141" s="11"/>
      <c r="M141" s="11"/>
      <c r="N141" s="11"/>
      <c r="O141" s="11"/>
    </row>
    <row r="142" spans="8:15" x14ac:dyDescent="0.3">
      <c r="H142" s="171"/>
      <c r="I142" s="172"/>
      <c r="J142" s="11"/>
      <c r="K142" s="11"/>
      <c r="L142" s="11"/>
      <c r="M142" s="11"/>
      <c r="N142" s="11"/>
      <c r="O142" s="11"/>
    </row>
    <row r="143" spans="8:15" x14ac:dyDescent="0.3">
      <c r="H143" s="171"/>
      <c r="I143" s="172"/>
      <c r="J143" s="11"/>
      <c r="K143" s="11"/>
      <c r="L143" s="11"/>
      <c r="M143" s="11"/>
      <c r="N143" s="11"/>
      <c r="O143" s="11"/>
    </row>
    <row r="144" spans="8:15" x14ac:dyDescent="0.3">
      <c r="H144" s="171"/>
      <c r="I144" s="172"/>
      <c r="J144" s="11"/>
      <c r="K144" s="11"/>
      <c r="L144" s="11"/>
      <c r="M144" s="11"/>
      <c r="N144" s="11"/>
      <c r="O144" s="11"/>
    </row>
    <row r="145" spans="8:15" x14ac:dyDescent="0.3">
      <c r="H145" s="171"/>
      <c r="I145" s="172"/>
      <c r="J145" s="11"/>
      <c r="K145" s="11"/>
      <c r="L145" s="11"/>
      <c r="M145" s="11"/>
      <c r="N145" s="11"/>
      <c r="O145" s="11"/>
    </row>
    <row r="146" spans="8:15" x14ac:dyDescent="0.3">
      <c r="H146" s="171"/>
      <c r="I146" s="172"/>
      <c r="J146" s="11"/>
      <c r="K146" s="11"/>
      <c r="L146" s="11"/>
      <c r="M146" s="11"/>
      <c r="N146" s="11"/>
      <c r="O146" s="11"/>
    </row>
    <row r="147" spans="8:15" x14ac:dyDescent="0.3">
      <c r="H147" s="171"/>
      <c r="I147" s="172"/>
      <c r="J147" s="11"/>
      <c r="K147" s="11"/>
      <c r="L147" s="11"/>
      <c r="M147" s="11"/>
      <c r="N147" s="11"/>
      <c r="O147" s="11"/>
    </row>
    <row r="148" spans="8:15" x14ac:dyDescent="0.3">
      <c r="H148" s="171"/>
      <c r="I148" s="172"/>
      <c r="J148" s="11"/>
      <c r="K148" s="11"/>
      <c r="L148" s="11"/>
      <c r="M148" s="11"/>
      <c r="N148" s="11"/>
      <c r="O148" s="11"/>
    </row>
    <row r="149" spans="8:15" x14ac:dyDescent="0.3">
      <c r="H149" s="171"/>
      <c r="I149" s="172"/>
      <c r="J149" s="11"/>
      <c r="K149" s="11"/>
      <c r="L149" s="11"/>
      <c r="M149" s="11"/>
      <c r="N149" s="11"/>
      <c r="O149" s="11"/>
    </row>
    <row r="150" spans="8:15" x14ac:dyDescent="0.3">
      <c r="H150" s="171"/>
      <c r="I150" s="172"/>
      <c r="J150" s="11"/>
      <c r="K150" s="11"/>
      <c r="L150" s="11"/>
      <c r="M150" s="11"/>
      <c r="N150" s="11"/>
      <c r="O150" s="11"/>
    </row>
    <row r="151" spans="8:15" x14ac:dyDescent="0.3">
      <c r="H151" s="171"/>
      <c r="I151" s="172"/>
      <c r="J151" s="11"/>
      <c r="K151" s="11"/>
      <c r="L151" s="11"/>
      <c r="M151" s="11"/>
      <c r="N151" s="11"/>
      <c r="O151" s="11"/>
    </row>
    <row r="152" spans="8:15" x14ac:dyDescent="0.3">
      <c r="H152" s="171"/>
      <c r="I152" s="172"/>
      <c r="J152" s="11"/>
      <c r="K152" s="11"/>
      <c r="L152" s="11"/>
      <c r="M152" s="11"/>
      <c r="N152" s="11"/>
      <c r="O152" s="11"/>
    </row>
    <row r="153" spans="8:15" x14ac:dyDescent="0.3">
      <c r="H153" s="171"/>
      <c r="I153" s="172"/>
      <c r="J153" s="11"/>
      <c r="K153" s="11"/>
      <c r="L153" s="11"/>
      <c r="M153" s="11"/>
      <c r="N153" s="11"/>
      <c r="O153" s="11"/>
    </row>
    <row r="154" spans="8:15" x14ac:dyDescent="0.3">
      <c r="H154" s="171"/>
      <c r="I154" s="172"/>
      <c r="J154" s="11"/>
      <c r="K154" s="11"/>
      <c r="L154" s="11"/>
      <c r="M154" s="11"/>
      <c r="N154" s="11"/>
      <c r="O154" s="11"/>
    </row>
    <row r="155" spans="8:15" x14ac:dyDescent="0.3">
      <c r="H155" s="171"/>
      <c r="I155" s="172"/>
      <c r="J155" s="11"/>
      <c r="K155" s="11"/>
      <c r="L155" s="11"/>
      <c r="M155" s="11"/>
      <c r="N155" s="11"/>
      <c r="O155" s="11"/>
    </row>
    <row r="156" spans="8:15" x14ac:dyDescent="0.3">
      <c r="H156" s="171"/>
      <c r="I156" s="172"/>
      <c r="J156" s="11"/>
      <c r="K156" s="11"/>
      <c r="L156" s="11"/>
      <c r="M156" s="11"/>
      <c r="N156" s="11"/>
      <c r="O156" s="11"/>
    </row>
    <row r="157" spans="8:15" x14ac:dyDescent="0.3">
      <c r="H157" s="171"/>
      <c r="I157" s="172"/>
      <c r="J157" s="11"/>
      <c r="K157" s="11"/>
      <c r="L157" s="11"/>
      <c r="M157" s="11"/>
      <c r="N157" s="11"/>
      <c r="O157" s="11"/>
    </row>
    <row r="158" spans="8:15" x14ac:dyDescent="0.3">
      <c r="H158" s="171"/>
      <c r="I158" s="172"/>
      <c r="J158" s="11"/>
      <c r="K158" s="11"/>
      <c r="L158" s="11"/>
      <c r="M158" s="11"/>
      <c r="N158" s="11"/>
      <c r="O158" s="11"/>
    </row>
    <row r="159" spans="8:15" x14ac:dyDescent="0.3">
      <c r="H159" s="171"/>
      <c r="I159" s="172"/>
      <c r="J159" s="11"/>
      <c r="K159" s="11"/>
      <c r="L159" s="11"/>
      <c r="M159" s="11"/>
      <c r="N159" s="11"/>
      <c r="O159" s="11"/>
    </row>
    <row r="160" spans="8:15" x14ac:dyDescent="0.3">
      <c r="H160" s="171"/>
      <c r="I160" s="172"/>
      <c r="J160" s="11"/>
      <c r="K160" s="11"/>
      <c r="L160" s="11"/>
      <c r="M160" s="11"/>
      <c r="N160" s="11"/>
      <c r="O160" s="11"/>
    </row>
    <row r="161" spans="8:15" x14ac:dyDescent="0.3">
      <c r="H161" s="171"/>
      <c r="I161" s="172"/>
      <c r="J161" s="11"/>
      <c r="K161" s="11"/>
      <c r="L161" s="11"/>
      <c r="M161" s="11"/>
      <c r="N161" s="11"/>
      <c r="O161" s="11"/>
    </row>
    <row r="162" spans="8:15" x14ac:dyDescent="0.3">
      <c r="H162" s="171"/>
      <c r="I162" s="172"/>
      <c r="J162" s="11"/>
      <c r="K162" s="11"/>
      <c r="L162" s="11"/>
      <c r="M162" s="11"/>
      <c r="N162" s="11"/>
      <c r="O162" s="11"/>
    </row>
    <row r="163" spans="8:15" x14ac:dyDescent="0.3">
      <c r="H163" s="171"/>
      <c r="I163" s="172"/>
      <c r="J163" s="11"/>
      <c r="K163" s="11"/>
      <c r="L163" s="11"/>
      <c r="M163" s="11"/>
      <c r="N163" s="11"/>
      <c r="O163" s="11"/>
    </row>
    <row r="164" spans="8:15" x14ac:dyDescent="0.3">
      <c r="H164" s="171"/>
      <c r="I164" s="172"/>
      <c r="J164" s="11"/>
      <c r="K164" s="11"/>
      <c r="L164" s="11"/>
      <c r="M164" s="11"/>
      <c r="N164" s="11"/>
      <c r="O164" s="11"/>
    </row>
    <row r="165" spans="8:15" x14ac:dyDescent="0.3">
      <c r="H165" s="171"/>
      <c r="I165" s="172"/>
      <c r="J165" s="11"/>
      <c r="K165" s="11"/>
      <c r="L165" s="11"/>
      <c r="M165" s="11"/>
      <c r="N165" s="11"/>
      <c r="O165" s="11"/>
    </row>
    <row r="166" spans="8:15" x14ac:dyDescent="0.3">
      <c r="H166" s="171"/>
      <c r="I166" s="172"/>
      <c r="J166" s="11"/>
      <c r="K166" s="11"/>
      <c r="L166" s="11"/>
      <c r="M166" s="11"/>
      <c r="N166" s="11"/>
      <c r="O166" s="11"/>
    </row>
    <row r="167" spans="8:15" x14ac:dyDescent="0.3">
      <c r="H167" s="171"/>
      <c r="I167" s="172"/>
      <c r="J167" s="11"/>
      <c r="K167" s="11"/>
      <c r="L167" s="11"/>
      <c r="M167" s="11"/>
      <c r="N167" s="11"/>
      <c r="O167" s="11"/>
    </row>
    <row r="168" spans="8:15" x14ac:dyDescent="0.3">
      <c r="H168" s="171"/>
      <c r="I168" s="172"/>
      <c r="J168" s="11"/>
      <c r="K168" s="11"/>
      <c r="L168" s="11"/>
      <c r="M168" s="11"/>
      <c r="N168" s="11"/>
      <c r="O168" s="11"/>
    </row>
    <row r="169" spans="8:15" x14ac:dyDescent="0.3">
      <c r="H169" s="171"/>
      <c r="I169" s="172"/>
      <c r="J169" s="11"/>
      <c r="K169" s="11"/>
      <c r="L169" s="11"/>
      <c r="M169" s="11"/>
      <c r="N169" s="11"/>
      <c r="O169" s="11"/>
    </row>
    <row r="170" spans="8:15" x14ac:dyDescent="0.3">
      <c r="H170" s="171"/>
      <c r="I170" s="172"/>
      <c r="J170" s="11"/>
      <c r="K170" s="11"/>
      <c r="L170" s="11"/>
      <c r="M170" s="11"/>
      <c r="N170" s="11"/>
      <c r="O170" s="11"/>
    </row>
    <row r="171" spans="8:15" x14ac:dyDescent="0.3">
      <c r="H171" s="171"/>
      <c r="I171" s="172"/>
      <c r="J171" s="11"/>
      <c r="K171" s="11"/>
      <c r="L171" s="11"/>
      <c r="M171" s="11"/>
      <c r="N171" s="11"/>
      <c r="O171" s="11"/>
    </row>
    <row r="172" spans="8:15" x14ac:dyDescent="0.3">
      <c r="H172" s="171"/>
      <c r="I172" s="172"/>
      <c r="J172" s="11"/>
      <c r="K172" s="11"/>
      <c r="L172" s="11"/>
      <c r="M172" s="11"/>
      <c r="N172" s="11"/>
      <c r="O172" s="11"/>
    </row>
    <row r="173" spans="8:15" x14ac:dyDescent="0.3">
      <c r="H173" s="171"/>
      <c r="I173" s="172"/>
      <c r="J173" s="11"/>
      <c r="K173" s="11"/>
      <c r="L173" s="11"/>
      <c r="M173" s="11"/>
      <c r="N173" s="11"/>
      <c r="O173" s="11"/>
    </row>
    <row r="174" spans="8:15" x14ac:dyDescent="0.3">
      <c r="H174" s="171"/>
      <c r="I174" s="172"/>
      <c r="J174" s="11"/>
      <c r="K174" s="11"/>
      <c r="L174" s="11"/>
      <c r="M174" s="11"/>
      <c r="N174" s="11"/>
      <c r="O174" s="11"/>
    </row>
    <row r="175" spans="8:15" x14ac:dyDescent="0.3">
      <c r="H175" s="171"/>
      <c r="I175" s="172"/>
      <c r="J175" s="11"/>
      <c r="K175" s="11"/>
      <c r="L175" s="11"/>
      <c r="M175" s="11"/>
      <c r="N175" s="11"/>
      <c r="O175" s="11"/>
    </row>
    <row r="176" spans="8:15" x14ac:dyDescent="0.3">
      <c r="H176" s="171"/>
      <c r="I176" s="172"/>
      <c r="J176" s="11"/>
      <c r="K176" s="11"/>
      <c r="L176" s="11"/>
      <c r="M176" s="11"/>
      <c r="N176" s="11"/>
      <c r="O176" s="11"/>
    </row>
    <row r="177" spans="8:15" x14ac:dyDescent="0.3">
      <c r="H177" s="171"/>
      <c r="I177" s="172"/>
      <c r="J177" s="11"/>
      <c r="K177" s="11"/>
      <c r="L177" s="11"/>
      <c r="M177" s="11"/>
      <c r="N177" s="11"/>
      <c r="O177" s="11"/>
    </row>
    <row r="178" spans="8:15" x14ac:dyDescent="0.3">
      <c r="H178" s="171"/>
      <c r="I178" s="172"/>
      <c r="J178" s="11"/>
      <c r="K178" s="11"/>
      <c r="L178" s="11"/>
      <c r="M178" s="11"/>
      <c r="N178" s="11"/>
      <c r="O178" s="11"/>
    </row>
    <row r="179" spans="8:15" x14ac:dyDescent="0.3">
      <c r="H179" s="171"/>
      <c r="I179" s="172"/>
      <c r="J179" s="11"/>
      <c r="K179" s="11"/>
      <c r="L179" s="11"/>
      <c r="M179" s="11"/>
      <c r="N179" s="11"/>
      <c r="O179" s="11"/>
    </row>
    <row r="180" spans="8:15" x14ac:dyDescent="0.3">
      <c r="H180" s="171"/>
      <c r="I180" s="172"/>
      <c r="J180" s="11"/>
      <c r="K180" s="11"/>
      <c r="L180" s="11"/>
      <c r="M180" s="11"/>
      <c r="N180" s="11"/>
      <c r="O180" s="11"/>
    </row>
    <row r="181" spans="8:15" x14ac:dyDescent="0.3">
      <c r="H181" s="171"/>
      <c r="I181" s="172"/>
      <c r="J181" s="11"/>
      <c r="K181" s="11"/>
      <c r="L181" s="11"/>
      <c r="M181" s="11"/>
      <c r="N181" s="11"/>
      <c r="O181" s="11"/>
    </row>
    <row r="182" spans="8:15" x14ac:dyDescent="0.3">
      <c r="H182" s="171"/>
      <c r="I182" s="172"/>
      <c r="J182" s="11"/>
      <c r="K182" s="11"/>
      <c r="L182" s="11"/>
      <c r="M182" s="11"/>
      <c r="N182" s="11"/>
      <c r="O182" s="11"/>
    </row>
    <row r="183" spans="8:15" x14ac:dyDescent="0.3">
      <c r="H183" s="171"/>
      <c r="I183" s="172"/>
      <c r="J183" s="11"/>
      <c r="K183" s="11"/>
      <c r="L183" s="11"/>
      <c r="M183" s="11"/>
      <c r="N183" s="11"/>
      <c r="O183" s="11"/>
    </row>
    <row r="184" spans="8:15" x14ac:dyDescent="0.3">
      <c r="H184" s="171"/>
      <c r="I184" s="172"/>
      <c r="J184" s="11"/>
      <c r="K184" s="11"/>
      <c r="L184" s="11"/>
      <c r="M184" s="11"/>
      <c r="N184" s="11"/>
      <c r="O184" s="11"/>
    </row>
    <row r="185" spans="8:15" x14ac:dyDescent="0.3">
      <c r="H185" s="171"/>
      <c r="I185" s="172"/>
      <c r="J185" s="11"/>
      <c r="K185" s="11"/>
      <c r="L185" s="11"/>
      <c r="M185" s="11"/>
      <c r="N185" s="11"/>
      <c r="O185" s="11"/>
    </row>
    <row r="186" spans="8:15" x14ac:dyDescent="0.3">
      <c r="H186" s="171"/>
      <c r="I186" s="172"/>
      <c r="J186" s="11"/>
      <c r="K186" s="11"/>
      <c r="L186" s="11"/>
      <c r="M186" s="11"/>
      <c r="N186" s="11"/>
      <c r="O186" s="11"/>
    </row>
    <row r="187" spans="8:15" x14ac:dyDescent="0.3">
      <c r="H187" s="171"/>
      <c r="I187" s="172"/>
      <c r="J187" s="11"/>
      <c r="K187" s="11"/>
      <c r="L187" s="11"/>
      <c r="M187" s="11"/>
      <c r="N187" s="11"/>
      <c r="O187" s="11"/>
    </row>
    <row r="188" spans="8:15" x14ac:dyDescent="0.3">
      <c r="H188" s="171"/>
      <c r="I188" s="172"/>
      <c r="J188" s="11"/>
      <c r="K188" s="11"/>
      <c r="L188" s="11"/>
      <c r="M188" s="11"/>
      <c r="N188" s="11"/>
      <c r="O188" s="11"/>
    </row>
    <row r="189" spans="8:15" x14ac:dyDescent="0.3">
      <c r="H189" s="171"/>
      <c r="I189" s="172"/>
      <c r="J189" s="11"/>
      <c r="K189" s="11"/>
      <c r="L189" s="11"/>
      <c r="M189" s="11"/>
      <c r="N189" s="11"/>
      <c r="O189" s="11"/>
    </row>
    <row r="190" spans="8:15" x14ac:dyDescent="0.3">
      <c r="H190" s="171"/>
      <c r="I190" s="172"/>
      <c r="J190" s="11"/>
      <c r="K190" s="11"/>
      <c r="L190" s="11"/>
      <c r="M190" s="11"/>
      <c r="N190" s="11"/>
      <c r="O190" s="11"/>
    </row>
    <row r="191" spans="8:15" x14ac:dyDescent="0.3">
      <c r="H191" s="171"/>
      <c r="I191" s="172"/>
      <c r="J191" s="11"/>
      <c r="K191" s="11"/>
      <c r="L191" s="11"/>
      <c r="M191" s="11"/>
      <c r="N191" s="11"/>
      <c r="O191" s="11"/>
    </row>
    <row r="192" spans="8:15" x14ac:dyDescent="0.3">
      <c r="H192" s="171"/>
      <c r="I192" s="172"/>
      <c r="J192" s="11"/>
      <c r="K192" s="11"/>
      <c r="L192" s="11"/>
      <c r="M192" s="11"/>
      <c r="N192" s="11"/>
      <c r="O192" s="11"/>
    </row>
    <row r="193" spans="8:15" x14ac:dyDescent="0.3">
      <c r="H193" s="171"/>
      <c r="I193" s="172"/>
      <c r="J193" s="11"/>
      <c r="K193" s="11"/>
      <c r="L193" s="11"/>
      <c r="M193" s="11"/>
      <c r="N193" s="11"/>
      <c r="O193" s="11"/>
    </row>
    <row r="194" spans="8:15" x14ac:dyDescent="0.3">
      <c r="H194" s="171"/>
      <c r="I194" s="172"/>
      <c r="J194" s="11"/>
      <c r="K194" s="11"/>
      <c r="L194" s="11"/>
      <c r="M194" s="11"/>
      <c r="N194" s="11"/>
      <c r="O194" s="11"/>
    </row>
    <row r="195" spans="8:15" x14ac:dyDescent="0.3">
      <c r="H195" s="171"/>
      <c r="I195" s="172"/>
      <c r="J195" s="11"/>
      <c r="K195" s="11"/>
      <c r="L195" s="11"/>
      <c r="M195" s="11"/>
      <c r="N195" s="11"/>
      <c r="O195" s="11"/>
    </row>
    <row r="196" spans="8:15" x14ac:dyDescent="0.3">
      <c r="H196" s="171"/>
      <c r="I196" s="172"/>
      <c r="J196" s="11"/>
      <c r="K196" s="11"/>
      <c r="L196" s="11"/>
      <c r="M196" s="11"/>
      <c r="N196" s="11"/>
      <c r="O196" s="11"/>
    </row>
    <row r="197" spans="8:15" x14ac:dyDescent="0.3">
      <c r="H197" s="171"/>
      <c r="I197" s="172"/>
      <c r="J197" s="11"/>
      <c r="K197" s="11"/>
      <c r="L197" s="11"/>
      <c r="M197" s="11"/>
      <c r="N197" s="11"/>
      <c r="O197" s="11"/>
    </row>
    <row r="198" spans="8:15" x14ac:dyDescent="0.3">
      <c r="H198" s="171"/>
      <c r="I198" s="172"/>
      <c r="J198" s="11"/>
      <c r="K198" s="11"/>
      <c r="L198" s="11"/>
      <c r="M198" s="11"/>
      <c r="N198" s="11"/>
      <c r="O198" s="11"/>
    </row>
    <row r="199" spans="8:15" x14ac:dyDescent="0.3">
      <c r="H199" s="171"/>
      <c r="I199" s="172"/>
      <c r="J199" s="11"/>
      <c r="K199" s="11"/>
      <c r="L199" s="11"/>
      <c r="M199" s="11"/>
      <c r="N199" s="11"/>
      <c r="O199" s="11"/>
    </row>
    <row r="200" spans="8:15" x14ac:dyDescent="0.3">
      <c r="H200" s="171"/>
      <c r="I200" s="172"/>
      <c r="J200" s="11"/>
      <c r="K200" s="11"/>
      <c r="L200" s="11"/>
      <c r="M200" s="11"/>
      <c r="N200" s="11"/>
      <c r="O200" s="11"/>
    </row>
    <row r="201" spans="8:15" x14ac:dyDescent="0.3">
      <c r="H201" s="171"/>
      <c r="I201" s="172"/>
      <c r="J201" s="11"/>
      <c r="K201" s="11"/>
      <c r="L201" s="11"/>
      <c r="M201" s="11"/>
      <c r="N201" s="11"/>
      <c r="O201" s="11"/>
    </row>
    <row r="202" spans="8:15" x14ac:dyDescent="0.3">
      <c r="H202" s="171"/>
      <c r="I202" s="172"/>
      <c r="J202" s="11"/>
      <c r="K202" s="11"/>
      <c r="L202" s="11"/>
      <c r="M202" s="11"/>
      <c r="N202" s="11"/>
      <c r="O202" s="11"/>
    </row>
    <row r="203" spans="8:15" x14ac:dyDescent="0.3">
      <c r="H203" s="171"/>
      <c r="I203" s="172"/>
      <c r="J203" s="11"/>
      <c r="K203" s="11"/>
      <c r="L203" s="11"/>
      <c r="M203" s="11"/>
      <c r="N203" s="11"/>
      <c r="O203" s="11"/>
    </row>
    <row r="204" spans="8:15" x14ac:dyDescent="0.3">
      <c r="H204" s="171"/>
      <c r="I204" s="172"/>
      <c r="J204" s="11"/>
      <c r="K204" s="11"/>
      <c r="L204" s="11"/>
      <c r="M204" s="11"/>
      <c r="N204" s="11"/>
      <c r="O204" s="11"/>
    </row>
    <row r="205" spans="8:15" x14ac:dyDescent="0.3">
      <c r="H205" s="171"/>
      <c r="I205" s="172"/>
      <c r="J205" s="11"/>
      <c r="K205" s="11"/>
      <c r="L205" s="11"/>
      <c r="M205" s="11"/>
      <c r="N205" s="11"/>
      <c r="O205" s="11"/>
    </row>
    <row r="206" spans="8:15" x14ac:dyDescent="0.3">
      <c r="H206" s="171"/>
      <c r="I206" s="172"/>
      <c r="J206" s="11"/>
      <c r="K206" s="11"/>
      <c r="L206" s="11"/>
      <c r="M206" s="11"/>
      <c r="N206" s="11"/>
      <c r="O206" s="11"/>
    </row>
    <row r="207" spans="8:15" x14ac:dyDescent="0.3">
      <c r="H207" s="171"/>
      <c r="I207" s="172"/>
      <c r="J207" s="11"/>
      <c r="K207" s="11"/>
      <c r="L207" s="11"/>
      <c r="M207" s="11"/>
      <c r="N207" s="11"/>
      <c r="O207" s="11"/>
    </row>
    <row r="208" spans="8:15" x14ac:dyDescent="0.3">
      <c r="H208" s="171"/>
      <c r="I208" s="172"/>
      <c r="J208" s="11"/>
      <c r="K208" s="11"/>
      <c r="L208" s="11"/>
      <c r="M208" s="11"/>
      <c r="N208" s="11"/>
      <c r="O208" s="11"/>
    </row>
    <row r="209" spans="8:15" x14ac:dyDescent="0.3">
      <c r="H209" s="171"/>
      <c r="I209" s="172"/>
      <c r="J209" s="11"/>
      <c r="K209" s="11"/>
      <c r="L209" s="11"/>
      <c r="M209" s="11"/>
      <c r="N209" s="11"/>
      <c r="O209" s="11"/>
    </row>
    <row r="210" spans="8:15" x14ac:dyDescent="0.3">
      <c r="H210" s="171"/>
      <c r="I210" s="172"/>
      <c r="J210" s="11"/>
      <c r="K210" s="11"/>
      <c r="L210" s="11"/>
      <c r="M210" s="11"/>
      <c r="N210" s="11"/>
      <c r="O210" s="11"/>
    </row>
    <row r="211" spans="8:15" x14ac:dyDescent="0.3">
      <c r="H211" s="171"/>
      <c r="I211" s="172"/>
      <c r="J211" s="11"/>
      <c r="K211" s="11"/>
      <c r="L211" s="11"/>
      <c r="M211" s="11"/>
      <c r="N211" s="11"/>
      <c r="O211" s="11"/>
    </row>
    <row r="212" spans="8:15" x14ac:dyDescent="0.3">
      <c r="H212" s="171"/>
      <c r="I212" s="172"/>
      <c r="J212" s="11"/>
      <c r="K212" s="11"/>
      <c r="L212" s="11"/>
      <c r="M212" s="11"/>
      <c r="N212" s="11"/>
      <c r="O212" s="11"/>
    </row>
    <row r="213" spans="8:15" x14ac:dyDescent="0.3">
      <c r="H213" s="171"/>
      <c r="I213" s="172"/>
      <c r="J213" s="11"/>
      <c r="K213" s="11"/>
      <c r="L213" s="11"/>
      <c r="M213" s="11"/>
      <c r="N213" s="11"/>
      <c r="O213" s="11"/>
    </row>
    <row r="214" spans="8:15" x14ac:dyDescent="0.3">
      <c r="H214" s="171"/>
      <c r="I214" s="172"/>
      <c r="J214" s="11"/>
      <c r="K214" s="11"/>
      <c r="L214" s="11"/>
      <c r="M214" s="11"/>
      <c r="N214" s="11"/>
      <c r="O214" s="11"/>
    </row>
    <row r="215" spans="8:15" x14ac:dyDescent="0.3">
      <c r="H215" s="171"/>
      <c r="I215" s="172"/>
      <c r="J215" s="11"/>
      <c r="K215" s="11"/>
      <c r="L215" s="11"/>
      <c r="M215" s="11"/>
      <c r="N215" s="11"/>
      <c r="O215" s="11"/>
    </row>
    <row r="216" spans="8:15" x14ac:dyDescent="0.3">
      <c r="H216" s="171"/>
      <c r="I216" s="172"/>
      <c r="J216" s="11"/>
      <c r="K216" s="11"/>
      <c r="L216" s="11"/>
      <c r="M216" s="11"/>
      <c r="N216" s="11"/>
      <c r="O216" s="11"/>
    </row>
    <row r="217" spans="8:15" x14ac:dyDescent="0.3">
      <c r="H217" s="171"/>
      <c r="I217" s="172"/>
      <c r="J217" s="11"/>
      <c r="K217" s="11"/>
      <c r="L217" s="11"/>
      <c r="M217" s="11"/>
      <c r="N217" s="11"/>
      <c r="O217" s="11"/>
    </row>
    <row r="218" spans="8:15" x14ac:dyDescent="0.3">
      <c r="H218" s="171"/>
      <c r="I218" s="172"/>
      <c r="J218" s="11"/>
      <c r="K218" s="11"/>
      <c r="L218" s="11"/>
      <c r="M218" s="11"/>
      <c r="N218" s="11"/>
      <c r="O218" s="11"/>
    </row>
    <row r="219" spans="8:15" x14ac:dyDescent="0.3">
      <c r="H219" s="171"/>
      <c r="I219" s="172"/>
      <c r="J219" s="11"/>
      <c r="K219" s="11"/>
      <c r="L219" s="11"/>
      <c r="M219" s="11"/>
      <c r="N219" s="11"/>
      <c r="O219" s="11"/>
    </row>
    <row r="220" spans="8:15" x14ac:dyDescent="0.3">
      <c r="H220" s="171"/>
      <c r="I220" s="172"/>
      <c r="J220" s="11"/>
      <c r="K220" s="11"/>
      <c r="L220" s="11"/>
      <c r="M220" s="11"/>
      <c r="N220" s="11"/>
      <c r="O220" s="11"/>
    </row>
    <row r="221" spans="8:15" x14ac:dyDescent="0.3">
      <c r="H221" s="171"/>
      <c r="I221" s="172"/>
      <c r="J221" s="11"/>
      <c r="K221" s="11"/>
      <c r="L221" s="11"/>
      <c r="M221" s="11"/>
      <c r="N221" s="11"/>
      <c r="O221" s="11"/>
    </row>
    <row r="222" spans="8:15" x14ac:dyDescent="0.3">
      <c r="H222" s="171"/>
      <c r="I222" s="172"/>
      <c r="J222" s="11"/>
      <c r="K222" s="11"/>
      <c r="L222" s="11"/>
      <c r="M222" s="11"/>
      <c r="N222" s="11"/>
      <c r="O222" s="11"/>
    </row>
    <row r="223" spans="8:15" x14ac:dyDescent="0.3">
      <c r="H223" s="171"/>
      <c r="I223" s="172"/>
      <c r="J223" s="11"/>
      <c r="K223" s="11"/>
      <c r="L223" s="11"/>
      <c r="M223" s="11"/>
      <c r="N223" s="11"/>
      <c r="O223" s="11"/>
    </row>
    <row r="224" spans="8:15" x14ac:dyDescent="0.3">
      <c r="H224" s="171"/>
      <c r="I224" s="172"/>
      <c r="J224" s="11"/>
      <c r="K224" s="11"/>
      <c r="L224" s="11"/>
      <c r="M224" s="11"/>
      <c r="N224" s="11"/>
      <c r="O224" s="11"/>
    </row>
    <row r="225" spans="8:15" x14ac:dyDescent="0.3">
      <c r="H225" s="171"/>
      <c r="I225" s="172"/>
      <c r="J225" s="11"/>
      <c r="K225" s="11"/>
      <c r="L225" s="11"/>
      <c r="M225" s="11"/>
      <c r="N225" s="11"/>
      <c r="O225" s="11"/>
    </row>
    <row r="226" spans="8:15" x14ac:dyDescent="0.3">
      <c r="H226" s="171"/>
      <c r="I226" s="172"/>
      <c r="J226" s="11"/>
      <c r="K226" s="11"/>
      <c r="L226" s="11"/>
      <c r="M226" s="11"/>
      <c r="N226" s="11"/>
      <c r="O226" s="11"/>
    </row>
    <row r="227" spans="8:15" x14ac:dyDescent="0.3">
      <c r="H227" s="171"/>
      <c r="I227" s="172"/>
      <c r="J227" s="11"/>
      <c r="K227" s="11"/>
      <c r="L227" s="11"/>
      <c r="M227" s="11"/>
      <c r="N227" s="11"/>
      <c r="O227" s="11"/>
    </row>
    <row r="228" spans="8:15" x14ac:dyDescent="0.3">
      <c r="H228" s="171"/>
      <c r="I228" s="172"/>
      <c r="J228" s="11"/>
      <c r="K228" s="11"/>
      <c r="L228" s="11"/>
      <c r="M228" s="11"/>
      <c r="N228" s="11"/>
      <c r="O228" s="11"/>
    </row>
    <row r="229" spans="8:15" x14ac:dyDescent="0.3">
      <c r="H229" s="171"/>
      <c r="I229" s="172"/>
      <c r="J229" s="11"/>
      <c r="K229" s="11"/>
      <c r="L229" s="11"/>
      <c r="M229" s="11"/>
      <c r="N229" s="11"/>
      <c r="O229" s="11"/>
    </row>
    <row r="230" spans="8:15" x14ac:dyDescent="0.3">
      <c r="H230" s="171"/>
      <c r="I230" s="172"/>
      <c r="J230" s="11"/>
      <c r="K230" s="11"/>
      <c r="L230" s="11"/>
      <c r="M230" s="11"/>
      <c r="N230" s="11"/>
      <c r="O230" s="11"/>
    </row>
    <row r="231" spans="8:15" x14ac:dyDescent="0.3">
      <c r="H231" s="171"/>
      <c r="I231" s="172"/>
      <c r="J231" s="11"/>
      <c r="K231" s="11"/>
      <c r="L231" s="11"/>
      <c r="M231" s="11"/>
      <c r="N231" s="11"/>
      <c r="O231" s="11"/>
    </row>
    <row r="232" spans="8:15" x14ac:dyDescent="0.3">
      <c r="H232" s="171"/>
      <c r="I232" s="172"/>
      <c r="J232" s="11"/>
      <c r="K232" s="11"/>
      <c r="L232" s="11"/>
      <c r="M232" s="11"/>
      <c r="N232" s="11"/>
      <c r="O232" s="11"/>
    </row>
    <row r="233" spans="8:15" x14ac:dyDescent="0.3">
      <c r="H233" s="171"/>
      <c r="I233" s="172"/>
      <c r="J233" s="11"/>
      <c r="K233" s="11"/>
      <c r="L233" s="11"/>
      <c r="M233" s="11"/>
      <c r="N233" s="11"/>
      <c r="O233" s="11"/>
    </row>
    <row r="234" spans="8:15" x14ac:dyDescent="0.3">
      <c r="H234" s="171"/>
      <c r="I234" s="172"/>
      <c r="J234" s="11"/>
      <c r="K234" s="11"/>
      <c r="L234" s="11"/>
      <c r="M234" s="11"/>
      <c r="N234" s="11"/>
      <c r="O234" s="11"/>
    </row>
    <row r="235" spans="8:15" x14ac:dyDescent="0.3">
      <c r="H235" s="171"/>
      <c r="I235" s="172"/>
      <c r="J235" s="11"/>
      <c r="K235" s="11"/>
      <c r="L235" s="11"/>
      <c r="M235" s="11"/>
      <c r="N235" s="11"/>
      <c r="O235" s="11"/>
    </row>
    <row r="236" spans="8:15" x14ac:dyDescent="0.3">
      <c r="H236" s="171"/>
      <c r="I236" s="172"/>
      <c r="J236" s="11"/>
      <c r="K236" s="11"/>
      <c r="L236" s="11"/>
      <c r="M236" s="11"/>
      <c r="N236" s="11"/>
      <c r="O236" s="11"/>
    </row>
    <row r="237" spans="8:15" x14ac:dyDescent="0.3">
      <c r="H237" s="171"/>
      <c r="I237" s="172"/>
      <c r="J237" s="11"/>
      <c r="K237" s="11"/>
      <c r="L237" s="11"/>
      <c r="M237" s="11"/>
      <c r="N237" s="11"/>
      <c r="O237" s="11"/>
    </row>
    <row r="238" spans="8:15" x14ac:dyDescent="0.3">
      <c r="H238" s="171"/>
      <c r="I238" s="172"/>
      <c r="J238" s="11"/>
      <c r="K238" s="11"/>
      <c r="L238" s="11"/>
      <c r="M238" s="11"/>
      <c r="N238" s="11"/>
      <c r="O238" s="11"/>
    </row>
    <row r="239" spans="8:15" x14ac:dyDescent="0.3">
      <c r="H239" s="171"/>
      <c r="I239" s="172"/>
      <c r="J239" s="11"/>
      <c r="K239" s="11"/>
      <c r="L239" s="11"/>
      <c r="M239" s="11"/>
      <c r="N239" s="11"/>
      <c r="O239" s="11"/>
    </row>
    <row r="240" spans="8:15" x14ac:dyDescent="0.3">
      <c r="H240" s="174"/>
      <c r="I240" s="175"/>
      <c r="J240"/>
      <c r="K240"/>
      <c r="L240"/>
      <c r="N240"/>
      <c r="O240"/>
    </row>
    <row r="241" spans="8:15" x14ac:dyDescent="0.3">
      <c r="H241" s="174"/>
      <c r="I241" s="175"/>
      <c r="J241"/>
      <c r="K241"/>
      <c r="L241"/>
      <c r="N241"/>
      <c r="O241"/>
    </row>
    <row r="242" spans="8:15" x14ac:dyDescent="0.3">
      <c r="H242" s="174"/>
      <c r="I242" s="175"/>
      <c r="J242"/>
      <c r="K242"/>
      <c r="L242"/>
      <c r="N242"/>
      <c r="O242"/>
    </row>
    <row r="243" spans="8:15" x14ac:dyDescent="0.3">
      <c r="H243" s="174"/>
      <c r="I243" s="175"/>
      <c r="J243"/>
      <c r="K243"/>
      <c r="L243"/>
      <c r="N243"/>
      <c r="O243"/>
    </row>
    <row r="244" spans="8:15" x14ac:dyDescent="0.3">
      <c r="H244" s="174"/>
      <c r="I244" s="175"/>
      <c r="J244"/>
      <c r="K244"/>
      <c r="L244"/>
      <c r="N244"/>
      <c r="O244"/>
    </row>
    <row r="245" spans="8:15" x14ac:dyDescent="0.3">
      <c r="H245" s="174"/>
      <c r="I245" s="175"/>
      <c r="J245"/>
      <c r="K245"/>
      <c r="L245"/>
      <c r="N245"/>
      <c r="O245"/>
    </row>
    <row r="246" spans="8:15" x14ac:dyDescent="0.3">
      <c r="H246" s="174"/>
      <c r="I246" s="175"/>
      <c r="J246"/>
      <c r="K246"/>
      <c r="L246"/>
      <c r="N246"/>
      <c r="O246"/>
    </row>
    <row r="247" spans="8:15" x14ac:dyDescent="0.3">
      <c r="H247" s="174"/>
      <c r="I247" s="175"/>
      <c r="J247"/>
      <c r="K247"/>
      <c r="L247"/>
      <c r="N247"/>
      <c r="O247"/>
    </row>
    <row r="248" spans="8:15" x14ac:dyDescent="0.3">
      <c r="H248" s="174"/>
      <c r="I248" s="175"/>
      <c r="J248"/>
      <c r="K248"/>
      <c r="L248"/>
      <c r="N248"/>
      <c r="O248"/>
    </row>
    <row r="249" spans="8:15" x14ac:dyDescent="0.3">
      <c r="H249" s="174"/>
      <c r="I249" s="175"/>
      <c r="J249"/>
      <c r="K249"/>
      <c r="L249"/>
      <c r="N249"/>
      <c r="O249"/>
    </row>
    <row r="250" spans="8:15" x14ac:dyDescent="0.3">
      <c r="H250" s="174"/>
      <c r="I250" s="175"/>
      <c r="J250"/>
      <c r="K250"/>
      <c r="L250"/>
      <c r="N250"/>
      <c r="O250"/>
    </row>
    <row r="251" spans="8:15" x14ac:dyDescent="0.3">
      <c r="H251" s="174"/>
      <c r="I251" s="175"/>
      <c r="J251"/>
      <c r="K251"/>
      <c r="L251"/>
      <c r="N251"/>
      <c r="O251"/>
    </row>
    <row r="252" spans="8:15" x14ac:dyDescent="0.3">
      <c r="H252" s="174"/>
      <c r="I252" s="175"/>
      <c r="J252"/>
      <c r="K252"/>
      <c r="L252"/>
      <c r="N252"/>
      <c r="O252"/>
    </row>
    <row r="253" spans="8:15" x14ac:dyDescent="0.3">
      <c r="H253" s="174"/>
      <c r="I253" s="175"/>
      <c r="J253"/>
      <c r="K253"/>
      <c r="L253"/>
      <c r="N253"/>
      <c r="O253"/>
    </row>
    <row r="254" spans="8:15" x14ac:dyDescent="0.3">
      <c r="H254" s="174"/>
      <c r="I254" s="175"/>
      <c r="J254"/>
      <c r="K254"/>
      <c r="L254"/>
      <c r="N254"/>
      <c r="O254"/>
    </row>
    <row r="255" spans="8:15" x14ac:dyDescent="0.3">
      <c r="H255" s="174"/>
      <c r="I255" s="175"/>
      <c r="J255"/>
      <c r="K255"/>
      <c r="L255"/>
      <c r="N255"/>
      <c r="O255"/>
    </row>
    <row r="256" spans="8:15" x14ac:dyDescent="0.3">
      <c r="H256" s="174"/>
      <c r="I256" s="175"/>
      <c r="J256"/>
      <c r="K256"/>
      <c r="L256"/>
      <c r="N256"/>
      <c r="O256"/>
    </row>
    <row r="257" spans="8:15" x14ac:dyDescent="0.3">
      <c r="H257" s="174"/>
      <c r="I257" s="175"/>
      <c r="J257"/>
      <c r="K257"/>
      <c r="L257"/>
      <c r="N257"/>
      <c r="O257"/>
    </row>
    <row r="258" spans="8:15" x14ac:dyDescent="0.3">
      <c r="H258" s="174"/>
      <c r="I258" s="175"/>
      <c r="J258"/>
      <c r="K258"/>
      <c r="L258"/>
      <c r="N258"/>
      <c r="O258"/>
    </row>
    <row r="259" spans="8:15" x14ac:dyDescent="0.3">
      <c r="H259" s="174"/>
      <c r="I259" s="175"/>
      <c r="J259"/>
      <c r="K259"/>
      <c r="L259"/>
      <c r="N259"/>
      <c r="O259"/>
    </row>
    <row r="260" spans="8:15" x14ac:dyDescent="0.3">
      <c r="H260" s="174"/>
      <c r="I260" s="175"/>
      <c r="J260"/>
      <c r="K260"/>
      <c r="L260"/>
      <c r="N260"/>
      <c r="O260"/>
    </row>
    <row r="261" spans="8:15" x14ac:dyDescent="0.3">
      <c r="H261" s="174"/>
      <c r="I261" s="175"/>
      <c r="J261"/>
      <c r="K261"/>
      <c r="L261"/>
      <c r="N261"/>
      <c r="O261"/>
    </row>
    <row r="262" spans="8:15" x14ac:dyDescent="0.3">
      <c r="H262" s="174"/>
      <c r="I262" s="175"/>
      <c r="J262"/>
      <c r="K262"/>
      <c r="L262"/>
      <c r="N262"/>
      <c r="O262"/>
    </row>
    <row r="263" spans="8:15" x14ac:dyDescent="0.3">
      <c r="H263" s="174"/>
      <c r="I263" s="175"/>
      <c r="J263"/>
      <c r="K263"/>
      <c r="L263"/>
      <c r="N263"/>
      <c r="O263"/>
    </row>
    <row r="264" spans="8:15" x14ac:dyDescent="0.3">
      <c r="H264" s="174"/>
      <c r="I264" s="175"/>
      <c r="J264"/>
      <c r="K264"/>
      <c r="L264"/>
      <c r="N264"/>
      <c r="O264"/>
    </row>
    <row r="265" spans="8:15" x14ac:dyDescent="0.3">
      <c r="H265" s="174"/>
      <c r="I265" s="175"/>
      <c r="J265"/>
      <c r="K265"/>
      <c r="L265"/>
      <c r="N265"/>
      <c r="O265"/>
    </row>
    <row r="266" spans="8:15" x14ac:dyDescent="0.3">
      <c r="H266" s="174"/>
      <c r="I266" s="175"/>
      <c r="J266"/>
      <c r="K266"/>
      <c r="L266"/>
      <c r="N266"/>
      <c r="O266"/>
    </row>
    <row r="267" spans="8:15" x14ac:dyDescent="0.3">
      <c r="H267" s="174"/>
      <c r="I267" s="175"/>
      <c r="J267"/>
      <c r="K267"/>
      <c r="L267"/>
      <c r="N267"/>
      <c r="O267"/>
    </row>
    <row r="268" spans="8:15" x14ac:dyDescent="0.3">
      <c r="H268" s="174"/>
      <c r="I268" s="175"/>
      <c r="J268"/>
      <c r="K268"/>
      <c r="L268"/>
      <c r="N268"/>
      <c r="O268"/>
    </row>
    <row r="269" spans="8:15" x14ac:dyDescent="0.3">
      <c r="H269" s="174"/>
      <c r="I269" s="175"/>
      <c r="J269"/>
      <c r="K269"/>
      <c r="L269"/>
      <c r="N269"/>
      <c r="O269"/>
    </row>
    <row r="270" spans="8:15" x14ac:dyDescent="0.3">
      <c r="H270" s="174"/>
      <c r="I270" s="175"/>
      <c r="J270"/>
      <c r="K270"/>
      <c r="L270"/>
      <c r="N270"/>
      <c r="O270"/>
    </row>
    <row r="271" spans="8:15" x14ac:dyDescent="0.3">
      <c r="H271" s="174"/>
      <c r="I271" s="175"/>
      <c r="J271"/>
      <c r="K271"/>
      <c r="L271"/>
      <c r="N271"/>
      <c r="O271"/>
    </row>
    <row r="272" spans="8:15" x14ac:dyDescent="0.3">
      <c r="H272" s="174"/>
      <c r="I272" s="175"/>
      <c r="J272"/>
      <c r="K272"/>
      <c r="L272"/>
      <c r="N272"/>
      <c r="O272"/>
    </row>
    <row r="273" spans="8:15" x14ac:dyDescent="0.3">
      <c r="H273" s="174"/>
      <c r="I273" s="175"/>
      <c r="J273"/>
      <c r="K273"/>
      <c r="L273"/>
      <c r="N273"/>
      <c r="O273"/>
    </row>
    <row r="274" spans="8:15" x14ac:dyDescent="0.3">
      <c r="H274" s="174"/>
      <c r="I274" s="175"/>
      <c r="J274"/>
      <c r="K274"/>
      <c r="L274"/>
      <c r="N274"/>
      <c r="O274"/>
    </row>
    <row r="275" spans="8:15" x14ac:dyDescent="0.3">
      <c r="H275" s="174"/>
      <c r="I275" s="175"/>
      <c r="J275"/>
      <c r="K275"/>
      <c r="L275"/>
      <c r="N275"/>
      <c r="O275"/>
    </row>
    <row r="276" spans="8:15" x14ac:dyDescent="0.3">
      <c r="H276" s="174"/>
      <c r="I276" s="175"/>
      <c r="J276"/>
      <c r="K276"/>
      <c r="L276"/>
      <c r="N276"/>
      <c r="O276"/>
    </row>
    <row r="277" spans="8:15" x14ac:dyDescent="0.3">
      <c r="H277" s="174"/>
      <c r="I277" s="175"/>
      <c r="J277"/>
      <c r="K277"/>
      <c r="L277"/>
      <c r="N277"/>
      <c r="O277"/>
    </row>
    <row r="278" spans="8:15" x14ac:dyDescent="0.3">
      <c r="H278" s="174"/>
      <c r="I278" s="175"/>
      <c r="J278"/>
      <c r="K278"/>
      <c r="L278"/>
      <c r="N278"/>
      <c r="O278"/>
    </row>
    <row r="279" spans="8:15" x14ac:dyDescent="0.3">
      <c r="H279" s="174"/>
      <c r="I279" s="175"/>
      <c r="J279"/>
      <c r="K279"/>
      <c r="L279"/>
      <c r="N279"/>
      <c r="O279"/>
    </row>
    <row r="280" spans="8:15" x14ac:dyDescent="0.3">
      <c r="H280" s="174"/>
      <c r="I280" s="175"/>
      <c r="J280"/>
      <c r="K280"/>
      <c r="L280"/>
      <c r="N280"/>
      <c r="O280"/>
    </row>
    <row r="281" spans="8:15" x14ac:dyDescent="0.3">
      <c r="H281" s="174"/>
      <c r="I281" s="175"/>
      <c r="J281"/>
      <c r="K281"/>
      <c r="L281"/>
      <c r="N281"/>
      <c r="O281"/>
    </row>
    <row r="282" spans="8:15" x14ac:dyDescent="0.3">
      <c r="H282" s="174"/>
      <c r="I282" s="175"/>
      <c r="J282"/>
      <c r="K282"/>
      <c r="L282"/>
      <c r="N282"/>
      <c r="O282"/>
    </row>
    <row r="283" spans="8:15" x14ac:dyDescent="0.3">
      <c r="H283" s="174"/>
      <c r="I283" s="175"/>
      <c r="J283"/>
      <c r="K283"/>
      <c r="L283"/>
      <c r="N283"/>
      <c r="O283"/>
    </row>
    <row r="284" spans="8:15" x14ac:dyDescent="0.3">
      <c r="H284" s="174"/>
      <c r="I284" s="175"/>
      <c r="J284"/>
      <c r="K284"/>
      <c r="L284"/>
      <c r="N284"/>
      <c r="O284"/>
    </row>
    <row r="285" spans="8:15" x14ac:dyDescent="0.3">
      <c r="H285" s="174"/>
      <c r="I285" s="175"/>
      <c r="J285"/>
      <c r="K285"/>
      <c r="L285"/>
      <c r="N285"/>
      <c r="O285"/>
    </row>
    <row r="286" spans="8:15" x14ac:dyDescent="0.3">
      <c r="H286" s="174"/>
      <c r="I286" s="175"/>
      <c r="J286"/>
      <c r="K286"/>
      <c r="L286"/>
      <c r="N286"/>
      <c r="O286"/>
    </row>
    <row r="287" spans="8:15" x14ac:dyDescent="0.3">
      <c r="H287" s="174"/>
      <c r="I287" s="175"/>
      <c r="J287"/>
      <c r="K287"/>
      <c r="L287"/>
      <c r="N287"/>
      <c r="O287"/>
    </row>
    <row r="288" spans="8:15" x14ac:dyDescent="0.3">
      <c r="H288" s="174"/>
      <c r="I288" s="175"/>
      <c r="J288"/>
      <c r="K288"/>
      <c r="L288"/>
      <c r="N288"/>
      <c r="O288"/>
    </row>
    <row r="289" spans="8:15" x14ac:dyDescent="0.3">
      <c r="H289" s="174"/>
      <c r="I289" s="175"/>
      <c r="J289"/>
      <c r="K289"/>
      <c r="L289"/>
      <c r="N289"/>
      <c r="O289"/>
    </row>
    <row r="290" spans="8:15" x14ac:dyDescent="0.3">
      <c r="H290" s="174"/>
      <c r="I290" s="175"/>
      <c r="J290"/>
      <c r="K290"/>
      <c r="L290"/>
      <c r="N290"/>
      <c r="O290"/>
    </row>
    <row r="291" spans="8:15" x14ac:dyDescent="0.3">
      <c r="H291" s="174"/>
      <c r="I291" s="175"/>
      <c r="J291"/>
      <c r="K291"/>
      <c r="L291"/>
      <c r="N291"/>
      <c r="O291"/>
    </row>
    <row r="292" spans="8:15" x14ac:dyDescent="0.3">
      <c r="H292" s="174"/>
      <c r="I292" s="175"/>
      <c r="J292"/>
      <c r="K292"/>
      <c r="L292"/>
      <c r="N292"/>
      <c r="O292"/>
    </row>
    <row r="293" spans="8:15" x14ac:dyDescent="0.3">
      <c r="H293" s="174"/>
      <c r="I293" s="175"/>
      <c r="J293"/>
      <c r="K293"/>
      <c r="L293"/>
      <c r="N293"/>
      <c r="O293"/>
    </row>
    <row r="294" spans="8:15" x14ac:dyDescent="0.3">
      <c r="H294" s="174"/>
      <c r="I294" s="175"/>
      <c r="J294"/>
      <c r="K294"/>
      <c r="L294"/>
      <c r="N294"/>
      <c r="O294"/>
    </row>
    <row r="295" spans="8:15" x14ac:dyDescent="0.3">
      <c r="H295" s="174"/>
      <c r="I295" s="175"/>
      <c r="J295"/>
      <c r="K295"/>
      <c r="L295"/>
      <c r="N295"/>
      <c r="O295"/>
    </row>
    <row r="296" spans="8:15" x14ac:dyDescent="0.3">
      <c r="H296" s="174"/>
      <c r="I296" s="175"/>
      <c r="J296"/>
      <c r="K296"/>
      <c r="L296"/>
      <c r="N296"/>
      <c r="O296"/>
    </row>
    <row r="297" spans="8:15" x14ac:dyDescent="0.3">
      <c r="H297" s="174"/>
      <c r="I297" s="175"/>
      <c r="J297"/>
      <c r="K297"/>
      <c r="L297"/>
      <c r="N297"/>
      <c r="O297"/>
    </row>
    <row r="298" spans="8:15" x14ac:dyDescent="0.3">
      <c r="H298" s="174"/>
      <c r="I298" s="175"/>
      <c r="J298"/>
      <c r="K298"/>
      <c r="L298"/>
      <c r="N298"/>
      <c r="O298"/>
    </row>
    <row r="299" spans="8:15" x14ac:dyDescent="0.3">
      <c r="H299" s="174"/>
      <c r="I299" s="175"/>
      <c r="J299"/>
      <c r="K299"/>
      <c r="L299"/>
      <c r="N299"/>
      <c r="O299"/>
    </row>
    <row r="300" spans="8:15" x14ac:dyDescent="0.3">
      <c r="H300" s="174"/>
      <c r="I300" s="175"/>
      <c r="J300"/>
      <c r="K300"/>
      <c r="L300"/>
      <c r="N300"/>
      <c r="O300"/>
    </row>
    <row r="301" spans="8:15" x14ac:dyDescent="0.3">
      <c r="H301" s="174"/>
      <c r="I301" s="175"/>
      <c r="J301"/>
      <c r="K301"/>
      <c r="L301"/>
      <c r="N301"/>
      <c r="O301"/>
    </row>
    <row r="302" spans="8:15" x14ac:dyDescent="0.3">
      <c r="H302" s="174"/>
      <c r="I302" s="175"/>
      <c r="J302"/>
      <c r="K302"/>
      <c r="L302"/>
      <c r="N302"/>
      <c r="O302"/>
    </row>
    <row r="303" spans="8:15" x14ac:dyDescent="0.3">
      <c r="H303" s="174"/>
      <c r="I303" s="175"/>
      <c r="J303"/>
      <c r="K303"/>
      <c r="L303"/>
      <c r="N303"/>
      <c r="O303"/>
    </row>
    <row r="304" spans="8:15" x14ac:dyDescent="0.3">
      <c r="H304" s="174"/>
      <c r="I304" s="175"/>
      <c r="J304"/>
      <c r="K304"/>
      <c r="L304"/>
      <c r="N304"/>
      <c r="O304"/>
    </row>
    <row r="305" spans="8:15" x14ac:dyDescent="0.3">
      <c r="H305" s="174"/>
      <c r="I305" s="175"/>
      <c r="J305"/>
      <c r="K305"/>
      <c r="L305"/>
      <c r="N305"/>
      <c r="O305"/>
    </row>
    <row r="306" spans="8:15" x14ac:dyDescent="0.3">
      <c r="H306" s="174"/>
      <c r="I306" s="175"/>
      <c r="J306"/>
      <c r="K306"/>
      <c r="L306"/>
      <c r="N306"/>
      <c r="O306"/>
    </row>
    <row r="307" spans="8:15" x14ac:dyDescent="0.3">
      <c r="H307" s="174"/>
      <c r="I307" s="175"/>
      <c r="J307"/>
      <c r="K307"/>
      <c r="L307"/>
      <c r="N307"/>
      <c r="O307"/>
    </row>
    <row r="308" spans="8:15" x14ac:dyDescent="0.3">
      <c r="H308" s="174"/>
      <c r="I308" s="175"/>
      <c r="J308"/>
      <c r="K308"/>
      <c r="L308"/>
      <c r="N308"/>
      <c r="O308"/>
    </row>
    <row r="309" spans="8:15" x14ac:dyDescent="0.3">
      <c r="H309" s="174"/>
      <c r="I309" s="175"/>
      <c r="J309"/>
      <c r="K309"/>
      <c r="L309"/>
      <c r="N309"/>
      <c r="O309"/>
    </row>
    <row r="310" spans="8:15" x14ac:dyDescent="0.3">
      <c r="H310" s="174"/>
      <c r="I310" s="175"/>
      <c r="J310"/>
      <c r="K310"/>
      <c r="L310"/>
      <c r="N310"/>
      <c r="O310"/>
    </row>
    <row r="311" spans="8:15" x14ac:dyDescent="0.3">
      <c r="H311" s="174"/>
      <c r="I311" s="175"/>
      <c r="J311"/>
      <c r="K311"/>
      <c r="L311"/>
      <c r="N311"/>
      <c r="O311"/>
    </row>
    <row r="312" spans="8:15" x14ac:dyDescent="0.3">
      <c r="H312" s="174"/>
      <c r="I312" s="175"/>
      <c r="J312"/>
      <c r="K312"/>
      <c r="L312"/>
      <c r="N312"/>
      <c r="O312"/>
    </row>
    <row r="313" spans="8:15" x14ac:dyDescent="0.3">
      <c r="H313" s="174"/>
      <c r="I313" s="175"/>
      <c r="J313"/>
      <c r="K313"/>
      <c r="L313"/>
      <c r="N313"/>
      <c r="O313"/>
    </row>
    <row r="314" spans="8:15" x14ac:dyDescent="0.3">
      <c r="H314" s="174"/>
      <c r="I314" s="175"/>
      <c r="J314"/>
      <c r="K314"/>
      <c r="L314"/>
      <c r="N314"/>
      <c r="O314"/>
    </row>
    <row r="315" spans="8:15" x14ac:dyDescent="0.3">
      <c r="H315" s="174"/>
      <c r="I315" s="175"/>
      <c r="J315"/>
      <c r="K315"/>
      <c r="L315"/>
      <c r="N315"/>
      <c r="O315"/>
    </row>
    <row r="316" spans="8:15" x14ac:dyDescent="0.3">
      <c r="H316" s="174"/>
      <c r="I316" s="175"/>
      <c r="J316"/>
      <c r="K316"/>
      <c r="L316"/>
      <c r="N316"/>
      <c r="O316"/>
    </row>
    <row r="317" spans="8:15" x14ac:dyDescent="0.3">
      <c r="H317" s="174"/>
      <c r="I317" s="175"/>
      <c r="J317"/>
      <c r="K317"/>
      <c r="L317"/>
      <c r="N317"/>
      <c r="O317"/>
    </row>
    <row r="318" spans="8:15" x14ac:dyDescent="0.3">
      <c r="H318" s="174"/>
      <c r="I318" s="175"/>
      <c r="J318"/>
      <c r="K318"/>
      <c r="L318"/>
      <c r="N318"/>
      <c r="O318"/>
    </row>
    <row r="319" spans="8:15" x14ac:dyDescent="0.3">
      <c r="H319" s="174"/>
      <c r="I319" s="175"/>
      <c r="J319"/>
      <c r="K319"/>
      <c r="L319"/>
      <c r="N319"/>
      <c r="O319"/>
    </row>
    <row r="320" spans="8:15" x14ac:dyDescent="0.3">
      <c r="H320" s="174"/>
      <c r="I320" s="175"/>
      <c r="J320"/>
      <c r="K320"/>
      <c r="L320"/>
      <c r="N320"/>
      <c r="O320"/>
    </row>
    <row r="321" spans="8:15" x14ac:dyDescent="0.3">
      <c r="H321" s="174"/>
      <c r="I321" s="175"/>
      <c r="J321"/>
      <c r="K321"/>
      <c r="L321"/>
      <c r="N321"/>
      <c r="O321"/>
    </row>
    <row r="322" spans="8:15" x14ac:dyDescent="0.3">
      <c r="H322" s="174"/>
      <c r="I322" s="175"/>
      <c r="J322"/>
      <c r="K322"/>
      <c r="L322"/>
      <c r="N322"/>
      <c r="O322"/>
    </row>
    <row r="323" spans="8:15" x14ac:dyDescent="0.3">
      <c r="H323" s="174"/>
      <c r="I323" s="175"/>
      <c r="J323"/>
      <c r="K323"/>
      <c r="L323"/>
      <c r="N323"/>
      <c r="O323"/>
    </row>
    <row r="324" spans="8:15" x14ac:dyDescent="0.3">
      <c r="H324" s="174"/>
      <c r="I324" s="175"/>
      <c r="J324"/>
      <c r="K324"/>
      <c r="L324"/>
      <c r="N324"/>
      <c r="O324"/>
    </row>
    <row r="325" spans="8:15" x14ac:dyDescent="0.3">
      <c r="H325" s="174"/>
      <c r="I325" s="175"/>
      <c r="J325"/>
      <c r="K325"/>
      <c r="L325"/>
      <c r="N325"/>
      <c r="O325"/>
    </row>
    <row r="326" spans="8:15" x14ac:dyDescent="0.3">
      <c r="H326" s="174"/>
      <c r="I326" s="175"/>
      <c r="J326"/>
      <c r="K326"/>
      <c r="L326"/>
      <c r="N326"/>
      <c r="O326"/>
    </row>
    <row r="327" spans="8:15" x14ac:dyDescent="0.3">
      <c r="H327" s="174"/>
      <c r="I327" s="175"/>
      <c r="J327"/>
      <c r="K327"/>
      <c r="L327"/>
      <c r="N327"/>
      <c r="O327"/>
    </row>
    <row r="328" spans="8:15" x14ac:dyDescent="0.3">
      <c r="H328" s="174"/>
      <c r="I328" s="175"/>
      <c r="J328"/>
      <c r="K328"/>
      <c r="L328"/>
      <c r="N328"/>
      <c r="O328"/>
    </row>
    <row r="329" spans="8:15" x14ac:dyDescent="0.3">
      <c r="H329" s="174"/>
      <c r="I329" s="175"/>
      <c r="J329"/>
      <c r="K329"/>
      <c r="L329"/>
      <c r="N329"/>
      <c r="O329"/>
    </row>
    <row r="330" spans="8:15" x14ac:dyDescent="0.3">
      <c r="H330" s="174"/>
      <c r="I330" s="175"/>
      <c r="J330"/>
      <c r="K330"/>
      <c r="L330"/>
      <c r="N330"/>
      <c r="O330"/>
    </row>
    <row r="331" spans="8:15" x14ac:dyDescent="0.3">
      <c r="H331" s="174"/>
      <c r="I331" s="175"/>
      <c r="J331"/>
      <c r="K331"/>
      <c r="L331"/>
      <c r="N331"/>
      <c r="O331"/>
    </row>
    <row r="332" spans="8:15" x14ac:dyDescent="0.3">
      <c r="H332" s="174"/>
      <c r="I332" s="175"/>
      <c r="J332"/>
      <c r="K332"/>
      <c r="L332"/>
      <c r="N332"/>
      <c r="O332"/>
    </row>
    <row r="333" spans="8:15" x14ac:dyDescent="0.3">
      <c r="H333" s="174"/>
      <c r="I333" s="175"/>
      <c r="J333"/>
      <c r="K333"/>
      <c r="L333"/>
      <c r="N333"/>
      <c r="O333"/>
    </row>
    <row r="334" spans="8:15" x14ac:dyDescent="0.3">
      <c r="H334" s="174"/>
      <c r="I334" s="175"/>
      <c r="J334"/>
      <c r="K334"/>
      <c r="L334"/>
      <c r="N334"/>
      <c r="O334"/>
    </row>
    <row r="335" spans="8:15" x14ac:dyDescent="0.3">
      <c r="H335" s="174"/>
      <c r="I335" s="175"/>
      <c r="J335"/>
      <c r="K335"/>
      <c r="L335"/>
      <c r="N335"/>
      <c r="O335"/>
    </row>
    <row r="336" spans="8:15" x14ac:dyDescent="0.3">
      <c r="H336" s="174"/>
      <c r="I336" s="175"/>
      <c r="J336"/>
      <c r="K336"/>
      <c r="L336"/>
      <c r="N336"/>
      <c r="O336"/>
    </row>
    <row r="337" spans="8:15" x14ac:dyDescent="0.3">
      <c r="H337" s="174"/>
      <c r="I337" s="175"/>
      <c r="J337"/>
      <c r="K337"/>
      <c r="L337"/>
      <c r="N337"/>
      <c r="O337"/>
    </row>
    <row r="338" spans="8:15" x14ac:dyDescent="0.3">
      <c r="H338" s="174"/>
      <c r="I338" s="175"/>
      <c r="J338"/>
      <c r="K338"/>
      <c r="L338"/>
      <c r="N338"/>
      <c r="O338"/>
    </row>
    <row r="339" spans="8:15" x14ac:dyDescent="0.3">
      <c r="H339" s="174"/>
      <c r="I339" s="175"/>
      <c r="J339"/>
      <c r="K339"/>
      <c r="L339"/>
      <c r="N339"/>
      <c r="O339"/>
    </row>
    <row r="340" spans="8:15" x14ac:dyDescent="0.3">
      <c r="H340" s="174"/>
      <c r="I340" s="175"/>
      <c r="J340"/>
      <c r="K340"/>
      <c r="L340"/>
      <c r="N340"/>
      <c r="O340"/>
    </row>
    <row r="341" spans="8:15" x14ac:dyDescent="0.3">
      <c r="H341" s="174"/>
      <c r="I341" s="175"/>
      <c r="J341"/>
      <c r="K341"/>
      <c r="L341"/>
      <c r="N341"/>
      <c r="O341"/>
    </row>
    <row r="342" spans="8:15" x14ac:dyDescent="0.3">
      <c r="H342" s="174"/>
      <c r="I342" s="175"/>
      <c r="J342"/>
      <c r="K342"/>
      <c r="L342"/>
      <c r="N342"/>
      <c r="O342"/>
    </row>
    <row r="343" spans="8:15" x14ac:dyDescent="0.3">
      <c r="H343" s="174"/>
      <c r="I343" s="175"/>
      <c r="J343"/>
      <c r="K343"/>
      <c r="L343"/>
      <c r="N343"/>
      <c r="O343"/>
    </row>
    <row r="344" spans="8:15" x14ac:dyDescent="0.3">
      <c r="H344" s="174"/>
      <c r="I344" s="175"/>
      <c r="J344"/>
      <c r="K344"/>
      <c r="L344"/>
      <c r="N344"/>
      <c r="O344"/>
    </row>
    <row r="345" spans="8:15" x14ac:dyDescent="0.3">
      <c r="H345" s="174"/>
      <c r="I345" s="175"/>
      <c r="J345"/>
      <c r="K345"/>
      <c r="L345"/>
      <c r="N345"/>
      <c r="O345"/>
    </row>
    <row r="346" spans="8:15" x14ac:dyDescent="0.3">
      <c r="H346" s="174"/>
      <c r="I346" s="175"/>
      <c r="J346"/>
      <c r="K346"/>
      <c r="L346"/>
      <c r="N346"/>
      <c r="O346"/>
    </row>
    <row r="347" spans="8:15" x14ac:dyDescent="0.3">
      <c r="H347" s="174"/>
      <c r="I347" s="175"/>
      <c r="J347"/>
      <c r="K347"/>
      <c r="L347"/>
      <c r="N347"/>
      <c r="O347"/>
    </row>
    <row r="348" spans="8:15" x14ac:dyDescent="0.3">
      <c r="H348" s="174"/>
      <c r="I348" s="175"/>
      <c r="J348"/>
      <c r="K348"/>
      <c r="L348"/>
      <c r="N348"/>
      <c r="O348"/>
    </row>
    <row r="349" spans="8:15" x14ac:dyDescent="0.3">
      <c r="H349" s="174"/>
      <c r="I349" s="175"/>
      <c r="J349"/>
      <c r="K349"/>
      <c r="L349"/>
      <c r="N349"/>
      <c r="O349"/>
    </row>
    <row r="350" spans="8:15" x14ac:dyDescent="0.3">
      <c r="H350" s="174"/>
      <c r="I350" s="175"/>
      <c r="J350"/>
      <c r="K350"/>
      <c r="L350"/>
      <c r="N350"/>
      <c r="O350"/>
    </row>
    <row r="351" spans="8:15" x14ac:dyDescent="0.3">
      <c r="H351" s="174"/>
      <c r="I351" s="175"/>
      <c r="J351"/>
      <c r="K351"/>
      <c r="L351"/>
      <c r="N351"/>
      <c r="O351"/>
    </row>
    <row r="352" spans="8:15" x14ac:dyDescent="0.3">
      <c r="H352" s="174"/>
      <c r="I352" s="175"/>
      <c r="J352"/>
      <c r="K352"/>
      <c r="L352"/>
      <c r="N352"/>
      <c r="O352"/>
    </row>
    <row r="353" spans="8:15" x14ac:dyDescent="0.3">
      <c r="H353" s="174"/>
      <c r="I353" s="175"/>
      <c r="J353"/>
      <c r="K353"/>
      <c r="L353"/>
      <c r="N353"/>
      <c r="O353"/>
    </row>
    <row r="354" spans="8:15" x14ac:dyDescent="0.3">
      <c r="H354" s="174"/>
      <c r="I354" s="175"/>
      <c r="J354"/>
      <c r="K354"/>
      <c r="L354"/>
      <c r="N354"/>
      <c r="O354"/>
    </row>
    <row r="355" spans="8:15" x14ac:dyDescent="0.3">
      <c r="H355" s="174"/>
      <c r="I355" s="175"/>
      <c r="J355"/>
      <c r="K355"/>
      <c r="L355"/>
      <c r="N355"/>
      <c r="O355"/>
    </row>
    <row r="356" spans="8:15" x14ac:dyDescent="0.3">
      <c r="H356" s="174"/>
      <c r="I356" s="175"/>
      <c r="J356"/>
      <c r="K356"/>
      <c r="L356"/>
      <c r="N356"/>
      <c r="O356"/>
    </row>
    <row r="357" spans="8:15" x14ac:dyDescent="0.3">
      <c r="H357" s="174"/>
      <c r="I357" s="175"/>
      <c r="J357"/>
      <c r="K357"/>
      <c r="L357"/>
      <c r="N357"/>
      <c r="O357"/>
    </row>
    <row r="358" spans="8:15" x14ac:dyDescent="0.3">
      <c r="H358" s="174"/>
      <c r="I358" s="175"/>
      <c r="J358"/>
      <c r="K358"/>
      <c r="L358"/>
      <c r="N358"/>
      <c r="O358"/>
    </row>
    <row r="359" spans="8:15" x14ac:dyDescent="0.3">
      <c r="H359" s="174"/>
      <c r="I359" s="175"/>
      <c r="J359"/>
      <c r="K359"/>
      <c r="L359"/>
      <c r="N359"/>
      <c r="O359"/>
    </row>
    <row r="360" spans="8:15" x14ac:dyDescent="0.3">
      <c r="H360" s="174"/>
      <c r="I360" s="175"/>
      <c r="J360"/>
      <c r="K360"/>
      <c r="L360"/>
      <c r="N360"/>
      <c r="O360"/>
    </row>
    <row r="361" spans="8:15" x14ac:dyDescent="0.3">
      <c r="H361" s="174"/>
      <c r="I361" s="175"/>
      <c r="J361"/>
      <c r="K361"/>
      <c r="L361"/>
      <c r="N361"/>
      <c r="O361"/>
    </row>
    <row r="362" spans="8:15" x14ac:dyDescent="0.3">
      <c r="H362" s="174"/>
      <c r="I362" s="175"/>
      <c r="J362"/>
      <c r="K362"/>
      <c r="L362"/>
      <c r="N362"/>
      <c r="O362"/>
    </row>
    <row r="363" spans="8:15" x14ac:dyDescent="0.3">
      <c r="H363" s="174"/>
      <c r="I363" s="175"/>
      <c r="J363"/>
      <c r="K363"/>
      <c r="L363"/>
      <c r="N363"/>
      <c r="O363"/>
    </row>
    <row r="364" spans="8:15" x14ac:dyDescent="0.3">
      <c r="H364" s="174"/>
      <c r="I364" s="175"/>
      <c r="J364"/>
      <c r="K364"/>
      <c r="L364"/>
      <c r="N364"/>
      <c r="O364"/>
    </row>
    <row r="365" spans="8:15" x14ac:dyDescent="0.3">
      <c r="H365" s="174"/>
      <c r="I365" s="175"/>
      <c r="J365"/>
      <c r="K365"/>
      <c r="L365"/>
      <c r="N365"/>
      <c r="O365"/>
    </row>
    <row r="366" spans="8:15" x14ac:dyDescent="0.3">
      <c r="H366" s="174"/>
      <c r="I366" s="175"/>
      <c r="J366"/>
      <c r="K366"/>
      <c r="L366"/>
      <c r="N366"/>
      <c r="O366"/>
    </row>
    <row r="367" spans="8:15" x14ac:dyDescent="0.3">
      <c r="H367" s="174"/>
      <c r="I367" s="175"/>
      <c r="J367"/>
      <c r="K367"/>
      <c r="L367"/>
      <c r="N367"/>
      <c r="O367"/>
    </row>
    <row r="368" spans="8:15" x14ac:dyDescent="0.3">
      <c r="H368" s="174"/>
      <c r="I368" s="175"/>
      <c r="J368"/>
      <c r="K368"/>
      <c r="L368"/>
      <c r="N368"/>
      <c r="O368"/>
    </row>
    <row r="369" spans="8:15" x14ac:dyDescent="0.3">
      <c r="H369" s="174"/>
      <c r="I369" s="175"/>
      <c r="J369"/>
      <c r="K369"/>
      <c r="L369"/>
      <c r="N369"/>
      <c r="O369"/>
    </row>
    <row r="370" spans="8:15" x14ac:dyDescent="0.3">
      <c r="H370" s="174"/>
      <c r="I370" s="175"/>
      <c r="J370"/>
      <c r="K370"/>
      <c r="L370"/>
      <c r="N370"/>
      <c r="O370"/>
    </row>
    <row r="371" spans="8:15" x14ac:dyDescent="0.3">
      <c r="H371" s="174"/>
      <c r="I371" s="175"/>
      <c r="J371"/>
      <c r="K371"/>
      <c r="L371"/>
      <c r="N371"/>
      <c r="O371"/>
    </row>
    <row r="372" spans="8:15" x14ac:dyDescent="0.3">
      <c r="H372" s="174"/>
      <c r="I372" s="175"/>
      <c r="J372"/>
      <c r="K372"/>
      <c r="L372"/>
      <c r="N372"/>
      <c r="O372"/>
    </row>
    <row r="373" spans="8:15" x14ac:dyDescent="0.3">
      <c r="H373" s="174"/>
      <c r="I373" s="175"/>
      <c r="J373"/>
      <c r="K373"/>
      <c r="L373"/>
      <c r="N373"/>
      <c r="O373"/>
    </row>
    <row r="374" spans="8:15" x14ac:dyDescent="0.3">
      <c r="H374" s="174"/>
      <c r="I374" s="175"/>
      <c r="J374"/>
      <c r="K374"/>
      <c r="L374"/>
      <c r="N374"/>
      <c r="O374"/>
    </row>
    <row r="375" spans="8:15" x14ac:dyDescent="0.3">
      <c r="H375" s="174"/>
      <c r="I375" s="175"/>
      <c r="J375"/>
      <c r="K375"/>
      <c r="L375"/>
      <c r="N375"/>
      <c r="O375"/>
    </row>
    <row r="376" spans="8:15" x14ac:dyDescent="0.3">
      <c r="H376" s="174"/>
      <c r="I376" s="175"/>
      <c r="J376"/>
      <c r="K376"/>
      <c r="L376"/>
      <c r="N376"/>
      <c r="O376"/>
    </row>
    <row r="377" spans="8:15" x14ac:dyDescent="0.3">
      <c r="H377" s="174"/>
      <c r="I377" s="175"/>
      <c r="J377"/>
      <c r="K377"/>
      <c r="L377"/>
      <c r="N377"/>
      <c r="O377"/>
    </row>
    <row r="378" spans="8:15" x14ac:dyDescent="0.3">
      <c r="H378" s="174"/>
      <c r="I378" s="175"/>
      <c r="J378"/>
      <c r="K378"/>
      <c r="L378"/>
      <c r="N378"/>
      <c r="O378"/>
    </row>
    <row r="379" spans="8:15" x14ac:dyDescent="0.3">
      <c r="H379" s="174"/>
      <c r="I379" s="175"/>
      <c r="J379"/>
      <c r="K379"/>
      <c r="L379"/>
      <c r="N379"/>
      <c r="O379"/>
    </row>
    <row r="380" spans="8:15" x14ac:dyDescent="0.3">
      <c r="H380" s="174"/>
      <c r="I380" s="175"/>
      <c r="J380"/>
      <c r="K380"/>
      <c r="L380"/>
      <c r="N380"/>
      <c r="O380"/>
    </row>
    <row r="381" spans="8:15" x14ac:dyDescent="0.3">
      <c r="H381" s="174"/>
      <c r="I381" s="175"/>
      <c r="J381"/>
      <c r="K381"/>
      <c r="L381"/>
      <c r="N381"/>
      <c r="O381"/>
    </row>
    <row r="382" spans="8:15" x14ac:dyDescent="0.3">
      <c r="H382" s="174"/>
      <c r="I382" s="175"/>
      <c r="J382"/>
      <c r="K382"/>
      <c r="L382"/>
      <c r="N382"/>
      <c r="O382"/>
    </row>
    <row r="383" spans="8:15" x14ac:dyDescent="0.3">
      <c r="H383" s="174"/>
      <c r="I383" s="175"/>
      <c r="J383"/>
      <c r="K383"/>
      <c r="L383"/>
      <c r="N383"/>
      <c r="O383"/>
    </row>
    <row r="384" spans="8:15" x14ac:dyDescent="0.3">
      <c r="H384" s="174"/>
      <c r="I384" s="175"/>
      <c r="J384"/>
      <c r="K384"/>
      <c r="L384"/>
      <c r="N384"/>
      <c r="O384"/>
    </row>
    <row r="385" spans="8:15" x14ac:dyDescent="0.3">
      <c r="H385" s="174"/>
      <c r="I385" s="175"/>
      <c r="J385"/>
      <c r="K385"/>
      <c r="L385"/>
      <c r="N385"/>
      <c r="O385"/>
    </row>
    <row r="386" spans="8:15" x14ac:dyDescent="0.3">
      <c r="H386" s="174"/>
      <c r="I386" s="175"/>
      <c r="J386"/>
      <c r="K386"/>
      <c r="L386"/>
      <c r="N386"/>
      <c r="O386"/>
    </row>
    <row r="387" spans="8:15" x14ac:dyDescent="0.3">
      <c r="H387" s="174"/>
      <c r="I387" s="175"/>
      <c r="J387"/>
      <c r="K387"/>
      <c r="L387"/>
      <c r="N387"/>
      <c r="O387"/>
    </row>
    <row r="388" spans="8:15" x14ac:dyDescent="0.3">
      <c r="H388" s="174"/>
      <c r="I388" s="175"/>
      <c r="J388"/>
      <c r="K388"/>
      <c r="L388"/>
      <c r="N388"/>
      <c r="O388"/>
    </row>
    <row r="389" spans="8:15" x14ac:dyDescent="0.3">
      <c r="H389" s="174"/>
      <c r="I389" s="175"/>
      <c r="J389"/>
      <c r="K389"/>
      <c r="L389"/>
      <c r="N389"/>
      <c r="O389"/>
    </row>
    <row r="390" spans="8:15" x14ac:dyDescent="0.3">
      <c r="H390" s="174"/>
      <c r="I390" s="175"/>
      <c r="J390"/>
      <c r="K390"/>
      <c r="L390"/>
      <c r="N390"/>
      <c r="O390"/>
    </row>
    <row r="391" spans="8:15" x14ac:dyDescent="0.3">
      <c r="H391" s="174"/>
      <c r="I391" s="175"/>
      <c r="J391"/>
      <c r="K391"/>
      <c r="L391"/>
      <c r="N391"/>
      <c r="O391"/>
    </row>
    <row r="392" spans="8:15" x14ac:dyDescent="0.3">
      <c r="H392" s="174"/>
      <c r="I392" s="175"/>
      <c r="J392"/>
      <c r="K392"/>
      <c r="L392"/>
      <c r="N392"/>
      <c r="O392"/>
    </row>
    <row r="393" spans="8:15" x14ac:dyDescent="0.3">
      <c r="H393" s="174"/>
      <c r="I393" s="175"/>
      <c r="J393"/>
      <c r="K393"/>
      <c r="L393"/>
      <c r="N393"/>
      <c r="O393"/>
    </row>
    <row r="394" spans="8:15" x14ac:dyDescent="0.3">
      <c r="H394" s="174"/>
      <c r="I394" s="175"/>
      <c r="J394"/>
      <c r="K394"/>
      <c r="L394"/>
      <c r="N394"/>
      <c r="O394"/>
    </row>
    <row r="395" spans="8:15" x14ac:dyDescent="0.3">
      <c r="H395" s="174"/>
      <c r="I395" s="175"/>
      <c r="J395"/>
      <c r="K395"/>
      <c r="L395"/>
      <c r="N395"/>
      <c r="O395"/>
    </row>
    <row r="396" spans="8:15" x14ac:dyDescent="0.3">
      <c r="H396" s="174"/>
      <c r="I396" s="175"/>
      <c r="J396"/>
      <c r="K396"/>
      <c r="L396"/>
      <c r="N396"/>
      <c r="O396"/>
    </row>
    <row r="397" spans="8:15" x14ac:dyDescent="0.3">
      <c r="H397" s="174"/>
      <c r="I397" s="175"/>
      <c r="J397"/>
      <c r="K397"/>
      <c r="L397"/>
      <c r="N397"/>
      <c r="O397"/>
    </row>
    <row r="398" spans="8:15" x14ac:dyDescent="0.3">
      <c r="H398" s="174"/>
      <c r="I398" s="175"/>
      <c r="J398"/>
      <c r="K398"/>
      <c r="L398"/>
      <c r="N398"/>
      <c r="O398"/>
    </row>
    <row r="399" spans="8:15" x14ac:dyDescent="0.3">
      <c r="H399" s="174"/>
      <c r="I399" s="175"/>
      <c r="J399"/>
      <c r="K399"/>
      <c r="L399"/>
      <c r="N399"/>
      <c r="O399"/>
    </row>
    <row r="400" spans="8:15" x14ac:dyDescent="0.3">
      <c r="H400" s="174"/>
      <c r="I400" s="175"/>
      <c r="J400"/>
      <c r="K400"/>
      <c r="L400"/>
      <c r="N400"/>
      <c r="O400"/>
    </row>
    <row r="401" spans="8:15" x14ac:dyDescent="0.3">
      <c r="H401" s="174"/>
      <c r="I401" s="175"/>
      <c r="J401"/>
      <c r="K401"/>
      <c r="L401"/>
      <c r="N401"/>
      <c r="O401"/>
    </row>
    <row r="402" spans="8:15" x14ac:dyDescent="0.3">
      <c r="H402" s="174"/>
      <c r="I402" s="175"/>
      <c r="J402"/>
      <c r="K402"/>
      <c r="L402"/>
      <c r="N402"/>
      <c r="O402"/>
    </row>
    <row r="403" spans="8:15" x14ac:dyDescent="0.3">
      <c r="H403" s="174"/>
      <c r="I403" s="175"/>
      <c r="J403"/>
      <c r="K403"/>
      <c r="L403"/>
      <c r="N403"/>
      <c r="O403"/>
    </row>
    <row r="404" spans="8:15" x14ac:dyDescent="0.3">
      <c r="H404" s="174"/>
      <c r="I404" s="175"/>
      <c r="J404"/>
      <c r="K404"/>
      <c r="L404"/>
      <c r="N404"/>
      <c r="O404"/>
    </row>
    <row r="405" spans="8:15" x14ac:dyDescent="0.3">
      <c r="H405" s="174"/>
      <c r="I405" s="175"/>
      <c r="J405"/>
      <c r="K405"/>
      <c r="L405"/>
      <c r="N405"/>
      <c r="O405"/>
    </row>
    <row r="406" spans="8:15" x14ac:dyDescent="0.3">
      <c r="H406" s="174"/>
      <c r="I406" s="175"/>
      <c r="J406"/>
      <c r="K406"/>
      <c r="L406"/>
      <c r="N406"/>
      <c r="O406"/>
    </row>
    <row r="407" spans="8:15" x14ac:dyDescent="0.3">
      <c r="H407" s="174"/>
      <c r="I407" s="175"/>
      <c r="J407"/>
      <c r="K407"/>
      <c r="L407"/>
      <c r="N407"/>
      <c r="O407"/>
    </row>
    <row r="408" spans="8:15" x14ac:dyDescent="0.3">
      <c r="H408" s="174"/>
      <c r="I408" s="175"/>
      <c r="J408"/>
      <c r="K408"/>
      <c r="L408"/>
      <c r="N408"/>
      <c r="O408"/>
    </row>
    <row r="409" spans="8:15" x14ac:dyDescent="0.3">
      <c r="H409" s="174"/>
      <c r="I409" s="175"/>
      <c r="J409"/>
      <c r="K409"/>
      <c r="L409"/>
      <c r="N409"/>
      <c r="O409"/>
    </row>
    <row r="410" spans="8:15" x14ac:dyDescent="0.3">
      <c r="H410" s="174"/>
      <c r="I410" s="175"/>
      <c r="J410"/>
      <c r="K410"/>
      <c r="L410"/>
      <c r="N410"/>
      <c r="O410"/>
    </row>
    <row r="411" spans="8:15" x14ac:dyDescent="0.3">
      <c r="H411" s="174"/>
      <c r="I411" s="175"/>
      <c r="J411"/>
      <c r="K411"/>
      <c r="L411"/>
      <c r="N411"/>
      <c r="O411"/>
    </row>
    <row r="412" spans="8:15" x14ac:dyDescent="0.3">
      <c r="H412" s="174"/>
      <c r="I412" s="175"/>
      <c r="J412"/>
      <c r="K412"/>
      <c r="L412"/>
      <c r="N412"/>
      <c r="O412"/>
    </row>
    <row r="413" spans="8:15" x14ac:dyDescent="0.3">
      <c r="H413" s="174"/>
      <c r="I413" s="175"/>
      <c r="J413"/>
      <c r="K413"/>
      <c r="L413"/>
      <c r="N413"/>
      <c r="O413"/>
    </row>
    <row r="414" spans="8:15" x14ac:dyDescent="0.3">
      <c r="H414" s="174"/>
      <c r="I414" s="175"/>
      <c r="J414"/>
      <c r="K414"/>
      <c r="L414"/>
      <c r="N414"/>
      <c r="O414"/>
    </row>
    <row r="415" spans="8:15" x14ac:dyDescent="0.3">
      <c r="H415" s="174"/>
      <c r="I415" s="175"/>
      <c r="J415"/>
      <c r="K415"/>
      <c r="L415"/>
      <c r="N415"/>
      <c r="O415"/>
    </row>
    <row r="416" spans="8:15" x14ac:dyDescent="0.3">
      <c r="H416" s="174"/>
      <c r="I416" s="175"/>
      <c r="J416"/>
      <c r="K416"/>
      <c r="L416"/>
      <c r="N416"/>
      <c r="O416"/>
    </row>
    <row r="417" spans="8:15" x14ac:dyDescent="0.3">
      <c r="H417" s="174"/>
      <c r="I417" s="175"/>
      <c r="J417"/>
      <c r="K417"/>
      <c r="L417"/>
      <c r="N417"/>
      <c r="O417"/>
    </row>
    <row r="418" spans="8:15" x14ac:dyDescent="0.3">
      <c r="H418" s="174"/>
      <c r="I418" s="175"/>
      <c r="J418"/>
      <c r="K418"/>
      <c r="L418"/>
      <c r="N418"/>
      <c r="O418"/>
    </row>
    <row r="419" spans="8:15" x14ac:dyDescent="0.3">
      <c r="H419" s="174"/>
      <c r="I419" s="175"/>
      <c r="J419"/>
      <c r="K419"/>
      <c r="L419"/>
      <c r="N419"/>
      <c r="O419"/>
    </row>
    <row r="420" spans="8:15" x14ac:dyDescent="0.3">
      <c r="H420" s="174"/>
      <c r="I420" s="175"/>
      <c r="J420"/>
      <c r="K420"/>
      <c r="L420"/>
      <c r="N420"/>
      <c r="O420"/>
    </row>
    <row r="421" spans="8:15" x14ac:dyDescent="0.3">
      <c r="H421" s="174"/>
      <c r="I421" s="175"/>
      <c r="J421"/>
      <c r="K421"/>
      <c r="L421"/>
      <c r="N421"/>
      <c r="O421"/>
    </row>
    <row r="422" spans="8:15" x14ac:dyDescent="0.3">
      <c r="H422" s="174"/>
      <c r="I422" s="175"/>
      <c r="J422"/>
      <c r="K422"/>
      <c r="L422"/>
      <c r="N422"/>
      <c r="O422"/>
    </row>
    <row r="423" spans="8:15" x14ac:dyDescent="0.3">
      <c r="H423" s="174"/>
      <c r="I423" s="175"/>
      <c r="J423"/>
      <c r="K423"/>
      <c r="L423"/>
      <c r="N423"/>
      <c r="O423"/>
    </row>
    <row r="424" spans="8:15" x14ac:dyDescent="0.3">
      <c r="H424" s="174"/>
      <c r="I424" s="175"/>
      <c r="J424"/>
      <c r="K424"/>
      <c r="L424"/>
      <c r="N424"/>
      <c r="O424"/>
    </row>
    <row r="425" spans="8:15" x14ac:dyDescent="0.3">
      <c r="H425" s="174"/>
      <c r="I425" s="175"/>
      <c r="J425"/>
      <c r="K425"/>
      <c r="L425"/>
      <c r="N425"/>
      <c r="O425"/>
    </row>
    <row r="426" spans="8:15" x14ac:dyDescent="0.3">
      <c r="H426" s="174"/>
      <c r="I426" s="175"/>
      <c r="J426"/>
      <c r="K426"/>
      <c r="L426"/>
      <c r="N426"/>
      <c r="O426"/>
    </row>
    <row r="427" spans="8:15" x14ac:dyDescent="0.3">
      <c r="H427" s="174"/>
      <c r="I427" s="175"/>
      <c r="J427"/>
      <c r="K427"/>
      <c r="L427"/>
      <c r="N427"/>
      <c r="O427"/>
    </row>
    <row r="428" spans="8:15" x14ac:dyDescent="0.3">
      <c r="H428" s="174"/>
      <c r="I428" s="175"/>
      <c r="J428"/>
      <c r="K428"/>
      <c r="L428"/>
      <c r="N428"/>
      <c r="O428"/>
    </row>
    <row r="429" spans="8:15" x14ac:dyDescent="0.3">
      <c r="H429" s="174"/>
      <c r="I429" s="175"/>
      <c r="J429"/>
      <c r="K429"/>
      <c r="L429"/>
      <c r="N429"/>
      <c r="O429"/>
    </row>
    <row r="430" spans="8:15" x14ac:dyDescent="0.3">
      <c r="H430" s="174"/>
      <c r="I430" s="175"/>
      <c r="J430"/>
      <c r="K430"/>
      <c r="L430"/>
      <c r="N430"/>
      <c r="O430"/>
    </row>
    <row r="431" spans="8:15" x14ac:dyDescent="0.3">
      <c r="H431" s="174"/>
      <c r="I431" s="175"/>
      <c r="J431"/>
      <c r="K431"/>
      <c r="L431"/>
      <c r="N431"/>
      <c r="O431"/>
    </row>
    <row r="432" spans="8:15" x14ac:dyDescent="0.3">
      <c r="H432" s="174"/>
      <c r="I432" s="175"/>
      <c r="J432"/>
      <c r="K432"/>
      <c r="L432"/>
      <c r="N432"/>
      <c r="O432"/>
    </row>
    <row r="433" spans="8:15" x14ac:dyDescent="0.3">
      <c r="H433" s="174"/>
      <c r="I433" s="175"/>
      <c r="J433"/>
      <c r="K433"/>
      <c r="L433"/>
      <c r="N433"/>
      <c r="O433"/>
    </row>
    <row r="434" spans="8:15" x14ac:dyDescent="0.3">
      <c r="H434" s="174"/>
      <c r="I434" s="175"/>
      <c r="J434"/>
      <c r="K434"/>
      <c r="L434"/>
      <c r="N434"/>
      <c r="O434"/>
    </row>
    <row r="435" spans="8:15" x14ac:dyDescent="0.3">
      <c r="H435" s="174"/>
      <c r="I435" s="175"/>
      <c r="J435"/>
      <c r="K435"/>
      <c r="L435"/>
      <c r="N435"/>
      <c r="O435"/>
    </row>
    <row r="436" spans="8:15" x14ac:dyDescent="0.3">
      <c r="H436" s="174"/>
      <c r="I436" s="175"/>
      <c r="J436"/>
      <c r="K436"/>
      <c r="L436"/>
      <c r="N436"/>
      <c r="O436"/>
    </row>
    <row r="437" spans="8:15" x14ac:dyDescent="0.3">
      <c r="H437" s="174"/>
      <c r="I437" s="175"/>
      <c r="J437"/>
      <c r="K437"/>
      <c r="L437"/>
      <c r="N437"/>
      <c r="O437"/>
    </row>
    <row r="438" spans="8:15" x14ac:dyDescent="0.3">
      <c r="H438" s="174"/>
      <c r="I438" s="175"/>
      <c r="J438"/>
      <c r="K438"/>
      <c r="L438"/>
      <c r="N438"/>
      <c r="O438"/>
    </row>
    <row r="439" spans="8:15" x14ac:dyDescent="0.3">
      <c r="H439" s="174"/>
      <c r="I439" s="175"/>
      <c r="J439"/>
      <c r="K439"/>
      <c r="L439"/>
      <c r="N439"/>
      <c r="O439"/>
    </row>
    <row r="440" spans="8:15" x14ac:dyDescent="0.3">
      <c r="H440" s="174"/>
      <c r="I440" s="175"/>
      <c r="J440"/>
      <c r="K440"/>
      <c r="L440"/>
      <c r="N440"/>
      <c r="O440"/>
    </row>
    <row r="441" spans="8:15" x14ac:dyDescent="0.3">
      <c r="H441" s="174"/>
      <c r="I441" s="175"/>
      <c r="J441"/>
      <c r="K441"/>
      <c r="L441"/>
      <c r="N441"/>
      <c r="O441"/>
    </row>
    <row r="442" spans="8:15" x14ac:dyDescent="0.3">
      <c r="H442" s="174"/>
      <c r="I442" s="175"/>
      <c r="J442"/>
      <c r="K442"/>
      <c r="L442"/>
      <c r="N442"/>
      <c r="O442"/>
    </row>
    <row r="443" spans="8:15" x14ac:dyDescent="0.3">
      <c r="H443" s="174"/>
      <c r="I443" s="175"/>
      <c r="J443"/>
      <c r="K443"/>
      <c r="L443"/>
      <c r="N443"/>
      <c r="O443"/>
    </row>
    <row r="444" spans="8:15" x14ac:dyDescent="0.3">
      <c r="H444" s="174"/>
      <c r="I444" s="175"/>
      <c r="J444"/>
      <c r="K444"/>
      <c r="L444"/>
      <c r="N444"/>
      <c r="O444"/>
    </row>
    <row r="445" spans="8:15" x14ac:dyDescent="0.3">
      <c r="H445" s="174"/>
      <c r="I445" s="175"/>
      <c r="J445"/>
      <c r="K445"/>
      <c r="L445"/>
      <c r="N445"/>
      <c r="O445"/>
    </row>
    <row r="446" spans="8:15" x14ac:dyDescent="0.3">
      <c r="H446" s="174"/>
      <c r="I446" s="175"/>
      <c r="J446"/>
      <c r="K446"/>
      <c r="L446"/>
      <c r="N446"/>
      <c r="O446"/>
    </row>
    <row r="447" spans="8:15" x14ac:dyDescent="0.3">
      <c r="H447" s="174"/>
      <c r="I447" s="175"/>
      <c r="J447"/>
      <c r="K447"/>
      <c r="L447"/>
      <c r="N447"/>
      <c r="O447"/>
    </row>
    <row r="448" spans="8:15" x14ac:dyDescent="0.3">
      <c r="H448" s="174"/>
      <c r="I448" s="175"/>
      <c r="J448"/>
      <c r="K448"/>
      <c r="L448"/>
      <c r="N448"/>
      <c r="O448"/>
    </row>
    <row r="449" spans="8:15" x14ac:dyDescent="0.3">
      <c r="H449" s="174"/>
      <c r="I449" s="175"/>
      <c r="J449"/>
      <c r="K449"/>
      <c r="L449"/>
      <c r="N449"/>
      <c r="O449"/>
    </row>
    <row r="450" spans="8:15" x14ac:dyDescent="0.3">
      <c r="H450" s="174"/>
      <c r="I450" s="175"/>
      <c r="J450"/>
      <c r="K450"/>
      <c r="L450"/>
      <c r="N450"/>
      <c r="O450"/>
    </row>
    <row r="451" spans="8:15" x14ac:dyDescent="0.3">
      <c r="H451" s="174"/>
      <c r="I451" s="175"/>
      <c r="J451"/>
      <c r="K451"/>
      <c r="L451"/>
      <c r="N451"/>
      <c r="O451"/>
    </row>
    <row r="452" spans="8:15" x14ac:dyDescent="0.3">
      <c r="H452" s="174"/>
      <c r="I452" s="175"/>
      <c r="J452"/>
      <c r="K452"/>
      <c r="L452"/>
      <c r="N452"/>
      <c r="O452"/>
    </row>
    <row r="453" spans="8:15" x14ac:dyDescent="0.3">
      <c r="H453" s="174"/>
      <c r="I453" s="175"/>
      <c r="J453"/>
      <c r="K453"/>
      <c r="L453"/>
      <c r="N453"/>
      <c r="O453"/>
    </row>
    <row r="454" spans="8:15" x14ac:dyDescent="0.3">
      <c r="H454" s="174"/>
      <c r="I454" s="175"/>
      <c r="J454"/>
      <c r="K454"/>
      <c r="L454"/>
      <c r="N454"/>
      <c r="O454"/>
    </row>
    <row r="455" spans="8:15" x14ac:dyDescent="0.3">
      <c r="H455" s="174"/>
      <c r="I455" s="175"/>
      <c r="J455"/>
      <c r="K455"/>
      <c r="L455"/>
      <c r="N455"/>
      <c r="O455"/>
    </row>
    <row r="456" spans="8:15" x14ac:dyDescent="0.3">
      <c r="H456" s="174"/>
      <c r="I456" s="175"/>
      <c r="J456"/>
      <c r="K456"/>
      <c r="L456"/>
      <c r="N456"/>
      <c r="O456"/>
    </row>
    <row r="457" spans="8:15" x14ac:dyDescent="0.3">
      <c r="H457" s="174"/>
      <c r="I457" s="175"/>
      <c r="J457"/>
      <c r="K457"/>
      <c r="L457"/>
      <c r="N457"/>
      <c r="O457"/>
    </row>
    <row r="458" spans="8:15" x14ac:dyDescent="0.3">
      <c r="H458" s="174"/>
      <c r="I458" s="175"/>
      <c r="J458"/>
      <c r="K458"/>
      <c r="L458"/>
      <c r="N458"/>
      <c r="O458"/>
    </row>
    <row r="459" spans="8:15" x14ac:dyDescent="0.3">
      <c r="H459" s="174"/>
      <c r="I459" s="175"/>
      <c r="J459"/>
      <c r="K459"/>
      <c r="L459"/>
      <c r="N459"/>
      <c r="O459"/>
    </row>
    <row r="460" spans="8:15" x14ac:dyDescent="0.3">
      <c r="H460" s="174"/>
      <c r="I460" s="175"/>
      <c r="J460"/>
      <c r="K460"/>
      <c r="L460"/>
      <c r="N460"/>
      <c r="O460"/>
    </row>
    <row r="461" spans="8:15" x14ac:dyDescent="0.3">
      <c r="H461" s="174"/>
      <c r="I461" s="175"/>
      <c r="J461"/>
      <c r="K461"/>
      <c r="L461"/>
      <c r="N461"/>
      <c r="O461"/>
    </row>
    <row r="462" spans="8:15" x14ac:dyDescent="0.3">
      <c r="H462" s="174"/>
      <c r="I462" s="175"/>
      <c r="J462"/>
      <c r="K462"/>
      <c r="L462"/>
      <c r="N462"/>
      <c r="O462"/>
    </row>
    <row r="463" spans="8:15" x14ac:dyDescent="0.3">
      <c r="H463" s="174"/>
      <c r="I463" s="175"/>
      <c r="J463"/>
      <c r="K463"/>
      <c r="L463"/>
      <c r="N463"/>
      <c r="O463"/>
    </row>
    <row r="464" spans="8:15" x14ac:dyDescent="0.3">
      <c r="H464" s="174"/>
      <c r="I464" s="175"/>
      <c r="J464"/>
      <c r="K464"/>
      <c r="L464"/>
      <c r="N464"/>
      <c r="O464"/>
    </row>
    <row r="465" spans="8:15" x14ac:dyDescent="0.3">
      <c r="H465" s="174"/>
      <c r="I465" s="175"/>
      <c r="J465"/>
      <c r="K465"/>
      <c r="L465"/>
      <c r="N465"/>
      <c r="O465"/>
    </row>
    <row r="466" spans="8:15" x14ac:dyDescent="0.3">
      <c r="H466" s="174"/>
      <c r="I466" s="175"/>
      <c r="J466"/>
      <c r="K466"/>
      <c r="L466"/>
      <c r="N466"/>
      <c r="O466"/>
    </row>
    <row r="467" spans="8:15" x14ac:dyDescent="0.3">
      <c r="H467" s="174"/>
      <c r="I467" s="175"/>
      <c r="J467"/>
      <c r="K467"/>
      <c r="L467"/>
      <c r="N467"/>
      <c r="O467"/>
    </row>
    <row r="468" spans="8:15" x14ac:dyDescent="0.3">
      <c r="H468" s="174"/>
      <c r="I468" s="175"/>
      <c r="J468"/>
      <c r="K468"/>
      <c r="L468"/>
      <c r="N468"/>
      <c r="O468"/>
    </row>
    <row r="469" spans="8:15" x14ac:dyDescent="0.3">
      <c r="H469" s="174"/>
      <c r="I469" s="175"/>
      <c r="J469"/>
      <c r="K469"/>
      <c r="L469"/>
      <c r="N469"/>
      <c r="O469"/>
    </row>
    <row r="470" spans="8:15" x14ac:dyDescent="0.3">
      <c r="H470" s="174"/>
      <c r="I470" s="175"/>
      <c r="J470"/>
      <c r="K470"/>
      <c r="L470"/>
      <c r="N470"/>
      <c r="O470"/>
    </row>
    <row r="471" spans="8:15" x14ac:dyDescent="0.3">
      <c r="H471" s="174"/>
      <c r="I471" s="175"/>
      <c r="J471"/>
      <c r="K471"/>
      <c r="L471"/>
      <c r="N471"/>
      <c r="O471"/>
    </row>
    <row r="472" spans="8:15" x14ac:dyDescent="0.3">
      <c r="H472" s="174"/>
      <c r="I472" s="175"/>
      <c r="J472"/>
      <c r="K472"/>
      <c r="L472"/>
      <c r="N472"/>
      <c r="O472"/>
    </row>
    <row r="473" spans="8:15" x14ac:dyDescent="0.3">
      <c r="H473" s="174"/>
      <c r="I473" s="175"/>
      <c r="J473"/>
      <c r="K473"/>
      <c r="L473"/>
      <c r="N473"/>
      <c r="O473"/>
    </row>
    <row r="474" spans="8:15" x14ac:dyDescent="0.3">
      <c r="H474" s="174"/>
      <c r="I474" s="175"/>
      <c r="J474"/>
      <c r="K474"/>
      <c r="L474"/>
      <c r="N474"/>
      <c r="O474"/>
    </row>
    <row r="475" spans="8:15" x14ac:dyDescent="0.3">
      <c r="H475" s="174"/>
      <c r="I475" s="175"/>
      <c r="J475"/>
      <c r="K475"/>
      <c r="L475"/>
      <c r="N475"/>
      <c r="O475"/>
    </row>
    <row r="476" spans="8:15" x14ac:dyDescent="0.3">
      <c r="H476" s="174"/>
      <c r="I476" s="175"/>
      <c r="J476"/>
      <c r="K476"/>
      <c r="L476"/>
      <c r="N476"/>
      <c r="O476"/>
    </row>
    <row r="477" spans="8:15" x14ac:dyDescent="0.3">
      <c r="H477" s="174"/>
      <c r="I477" s="175"/>
      <c r="J477"/>
      <c r="K477"/>
      <c r="L477"/>
      <c r="N477"/>
      <c r="O477"/>
    </row>
    <row r="478" spans="8:15" x14ac:dyDescent="0.3">
      <c r="H478" s="174"/>
      <c r="I478" s="175"/>
      <c r="J478"/>
      <c r="K478"/>
      <c r="L478"/>
      <c r="N478"/>
      <c r="O478"/>
    </row>
    <row r="479" spans="8:15" x14ac:dyDescent="0.3">
      <c r="H479" s="174"/>
      <c r="I479" s="175"/>
      <c r="J479"/>
      <c r="K479"/>
      <c r="L479"/>
      <c r="N479"/>
      <c r="O479"/>
    </row>
    <row r="480" spans="8:15" x14ac:dyDescent="0.3">
      <c r="H480" s="174"/>
      <c r="I480" s="175"/>
      <c r="J480"/>
      <c r="K480"/>
      <c r="L480"/>
      <c r="N480"/>
      <c r="O480"/>
    </row>
    <row r="481" spans="8:15" x14ac:dyDescent="0.3">
      <c r="H481" s="174"/>
      <c r="I481" s="175"/>
      <c r="J481"/>
      <c r="K481"/>
      <c r="L481"/>
      <c r="N481"/>
      <c r="O481"/>
    </row>
    <row r="482" spans="8:15" x14ac:dyDescent="0.3">
      <c r="H482" s="174"/>
      <c r="I482" s="175"/>
      <c r="J482"/>
      <c r="K482"/>
      <c r="L482"/>
      <c r="N482"/>
      <c r="O482"/>
    </row>
    <row r="483" spans="8:15" x14ac:dyDescent="0.3">
      <c r="H483" s="174"/>
      <c r="I483" s="175"/>
      <c r="J483"/>
      <c r="K483"/>
      <c r="L483"/>
      <c r="N483"/>
      <c r="O483"/>
    </row>
    <row r="484" spans="8:15" x14ac:dyDescent="0.3">
      <c r="H484" s="174"/>
      <c r="I484" s="175"/>
      <c r="J484"/>
      <c r="K484"/>
      <c r="L484"/>
      <c r="N484"/>
      <c r="O484"/>
    </row>
    <row r="485" spans="8:15" x14ac:dyDescent="0.3">
      <c r="H485" s="174"/>
      <c r="I485" s="175"/>
      <c r="J485"/>
      <c r="K485"/>
      <c r="L485"/>
      <c r="N485"/>
      <c r="O485"/>
    </row>
    <row r="486" spans="8:15" x14ac:dyDescent="0.3">
      <c r="H486" s="174"/>
      <c r="I486" s="175"/>
      <c r="J486"/>
      <c r="K486"/>
      <c r="L486"/>
      <c r="N486"/>
      <c r="O486"/>
    </row>
    <row r="487" spans="8:15" x14ac:dyDescent="0.3">
      <c r="H487" s="174"/>
      <c r="I487" s="175"/>
      <c r="J487"/>
      <c r="K487"/>
      <c r="L487"/>
      <c r="N487"/>
      <c r="O487"/>
    </row>
    <row r="488" spans="8:15" x14ac:dyDescent="0.3">
      <c r="H488" s="174"/>
      <c r="I488" s="175"/>
      <c r="J488"/>
      <c r="K488"/>
      <c r="L488"/>
      <c r="N488"/>
      <c r="O488"/>
    </row>
    <row r="489" spans="8:15" x14ac:dyDescent="0.3">
      <c r="H489" s="174"/>
      <c r="I489" s="175"/>
      <c r="J489"/>
      <c r="K489"/>
      <c r="L489"/>
      <c r="N489"/>
      <c r="O489"/>
    </row>
    <row r="490" spans="8:15" x14ac:dyDescent="0.3">
      <c r="H490" s="174"/>
      <c r="I490" s="175"/>
      <c r="J490"/>
      <c r="K490"/>
      <c r="L490"/>
      <c r="N490"/>
      <c r="O490"/>
    </row>
    <row r="491" spans="8:15" x14ac:dyDescent="0.3">
      <c r="H491" s="174"/>
      <c r="I491" s="175"/>
      <c r="J491"/>
      <c r="K491"/>
      <c r="L491"/>
      <c r="N491"/>
      <c r="O491"/>
    </row>
    <row r="492" spans="8:15" x14ac:dyDescent="0.3">
      <c r="H492" s="174"/>
      <c r="I492" s="175"/>
      <c r="J492"/>
      <c r="K492"/>
      <c r="L492"/>
      <c r="N492"/>
      <c r="O492"/>
    </row>
    <row r="493" spans="8:15" x14ac:dyDescent="0.3">
      <c r="H493" s="174"/>
      <c r="I493" s="175"/>
      <c r="J493"/>
      <c r="K493"/>
      <c r="L493"/>
      <c r="N493"/>
      <c r="O493"/>
    </row>
    <row r="494" spans="8:15" x14ac:dyDescent="0.3">
      <c r="H494" s="174"/>
      <c r="I494" s="175"/>
      <c r="J494"/>
      <c r="K494"/>
      <c r="L494"/>
      <c r="N494"/>
      <c r="O494"/>
    </row>
    <row r="495" spans="8:15" x14ac:dyDescent="0.3">
      <c r="H495" s="174"/>
      <c r="I495" s="175"/>
      <c r="J495"/>
      <c r="K495"/>
      <c r="L495"/>
      <c r="N495"/>
      <c r="O495"/>
    </row>
    <row r="496" spans="8:15" x14ac:dyDescent="0.3">
      <c r="H496" s="174"/>
      <c r="I496" s="175"/>
      <c r="J496"/>
      <c r="K496"/>
      <c r="L496"/>
      <c r="N496"/>
      <c r="O496"/>
    </row>
    <row r="497" spans="8:15" x14ac:dyDescent="0.3">
      <c r="H497" s="174"/>
      <c r="I497" s="175"/>
      <c r="J497"/>
      <c r="K497"/>
      <c r="L497"/>
      <c r="N497"/>
      <c r="O497"/>
    </row>
    <row r="498" spans="8:15" x14ac:dyDescent="0.3">
      <c r="H498" s="174"/>
      <c r="I498" s="175"/>
      <c r="J498"/>
      <c r="K498"/>
      <c r="L498"/>
      <c r="N498"/>
      <c r="O498"/>
    </row>
    <row r="499" spans="8:15" x14ac:dyDescent="0.3">
      <c r="H499" s="174"/>
      <c r="I499" s="175"/>
      <c r="J499"/>
      <c r="K499"/>
      <c r="L499"/>
      <c r="N499"/>
      <c r="O499"/>
    </row>
    <row r="500" spans="8:15" x14ac:dyDescent="0.3">
      <c r="H500" s="174"/>
      <c r="I500" s="175"/>
      <c r="J500"/>
      <c r="K500"/>
      <c r="L500"/>
      <c r="N500"/>
      <c r="O500"/>
    </row>
    <row r="501" spans="8:15" x14ac:dyDescent="0.3">
      <c r="H501" s="174"/>
      <c r="I501" s="175"/>
      <c r="J501"/>
      <c r="K501"/>
      <c r="L501"/>
      <c r="N501"/>
      <c r="O501"/>
    </row>
    <row r="502" spans="8:15" x14ac:dyDescent="0.3">
      <c r="H502" s="174"/>
      <c r="I502" s="175"/>
      <c r="J502"/>
      <c r="K502"/>
      <c r="L502"/>
      <c r="N502"/>
      <c r="O502"/>
    </row>
    <row r="503" spans="8:15" x14ac:dyDescent="0.3">
      <c r="H503" s="174"/>
      <c r="I503" s="175"/>
      <c r="J503"/>
      <c r="K503"/>
      <c r="L503"/>
      <c r="N503"/>
      <c r="O503"/>
    </row>
    <row r="504" spans="8:15" x14ac:dyDescent="0.3">
      <c r="H504" s="174"/>
      <c r="I504" s="175"/>
      <c r="J504"/>
      <c r="K504"/>
      <c r="L504"/>
      <c r="N504"/>
      <c r="O504"/>
    </row>
    <row r="505" spans="8:15" x14ac:dyDescent="0.3">
      <c r="H505" s="174"/>
      <c r="I505" s="175"/>
      <c r="J505"/>
      <c r="K505"/>
      <c r="L505"/>
      <c r="N505"/>
      <c r="O505"/>
    </row>
    <row r="506" spans="8:15" x14ac:dyDescent="0.3">
      <c r="H506" s="174"/>
      <c r="I506" s="175"/>
      <c r="J506"/>
      <c r="K506"/>
      <c r="L506"/>
      <c r="N506"/>
      <c r="O506"/>
    </row>
    <row r="507" spans="8:15" x14ac:dyDescent="0.3">
      <c r="H507" s="174"/>
      <c r="I507" s="175"/>
      <c r="J507"/>
      <c r="K507"/>
      <c r="L507"/>
      <c r="N507"/>
      <c r="O507"/>
    </row>
    <row r="508" spans="8:15" x14ac:dyDescent="0.3">
      <c r="H508" s="174"/>
      <c r="I508" s="175"/>
      <c r="J508"/>
      <c r="K508"/>
      <c r="L508"/>
      <c r="N508"/>
      <c r="O508"/>
    </row>
    <row r="509" spans="8:15" x14ac:dyDescent="0.3">
      <c r="H509" s="174"/>
      <c r="I509" s="175"/>
      <c r="J509"/>
      <c r="K509"/>
      <c r="L509"/>
      <c r="N509"/>
      <c r="O509"/>
    </row>
    <row r="510" spans="8:15" x14ac:dyDescent="0.3">
      <c r="H510" s="174"/>
      <c r="I510" s="175"/>
      <c r="J510"/>
      <c r="K510"/>
      <c r="L510"/>
      <c r="N510"/>
      <c r="O510"/>
    </row>
    <row r="511" spans="8:15" x14ac:dyDescent="0.3">
      <c r="H511" s="174"/>
      <c r="I511" s="175"/>
      <c r="J511"/>
      <c r="K511"/>
      <c r="L511"/>
      <c r="N511"/>
      <c r="O511"/>
    </row>
    <row r="512" spans="8:15" x14ac:dyDescent="0.3">
      <c r="H512" s="174"/>
      <c r="I512" s="175"/>
      <c r="J512"/>
      <c r="K512"/>
      <c r="L512"/>
      <c r="N512"/>
      <c r="O512"/>
    </row>
    <row r="513" spans="8:15" x14ac:dyDescent="0.3">
      <c r="H513" s="174"/>
      <c r="I513" s="175"/>
      <c r="J513"/>
      <c r="K513"/>
      <c r="L513"/>
      <c r="N513"/>
      <c r="O513"/>
    </row>
    <row r="514" spans="8:15" x14ac:dyDescent="0.3">
      <c r="H514" s="174"/>
      <c r="I514" s="175"/>
      <c r="J514"/>
      <c r="K514"/>
      <c r="L514"/>
      <c r="N514"/>
      <c r="O514"/>
    </row>
    <row r="515" spans="8:15" x14ac:dyDescent="0.3">
      <c r="H515" s="174"/>
      <c r="I515" s="175"/>
      <c r="J515"/>
      <c r="K515"/>
      <c r="L515"/>
      <c r="N515"/>
      <c r="O515"/>
    </row>
    <row r="516" spans="8:15" x14ac:dyDescent="0.3">
      <c r="H516" s="174"/>
      <c r="I516" s="175"/>
      <c r="J516"/>
      <c r="K516"/>
      <c r="L516"/>
      <c r="N516"/>
      <c r="O516"/>
    </row>
    <row r="517" spans="8:15" x14ac:dyDescent="0.3">
      <c r="H517" s="174"/>
      <c r="I517" s="175"/>
      <c r="J517"/>
      <c r="K517"/>
      <c r="L517"/>
      <c r="N517"/>
      <c r="O517"/>
    </row>
    <row r="518" spans="8:15" x14ac:dyDescent="0.3">
      <c r="H518" s="174"/>
      <c r="I518" s="175"/>
      <c r="J518"/>
      <c r="K518"/>
      <c r="L518"/>
      <c r="N518"/>
      <c r="O518"/>
    </row>
    <row r="519" spans="8:15" x14ac:dyDescent="0.3">
      <c r="H519" s="174"/>
      <c r="I519" s="175"/>
      <c r="J519"/>
      <c r="K519"/>
      <c r="L519"/>
      <c r="N519"/>
      <c r="O519"/>
    </row>
    <row r="520" spans="8:15" x14ac:dyDescent="0.3">
      <c r="H520" s="174"/>
      <c r="I520" s="175"/>
      <c r="J520"/>
      <c r="K520"/>
      <c r="L520"/>
      <c r="N520"/>
      <c r="O520"/>
    </row>
    <row r="521" spans="8:15" x14ac:dyDescent="0.3">
      <c r="H521" s="174"/>
      <c r="I521" s="175"/>
      <c r="J521"/>
      <c r="K521"/>
      <c r="L521"/>
      <c r="N521"/>
      <c r="O521"/>
    </row>
    <row r="522" spans="8:15" x14ac:dyDescent="0.3">
      <c r="H522" s="174"/>
      <c r="I522" s="175"/>
      <c r="J522"/>
      <c r="K522"/>
      <c r="L522"/>
      <c r="N522"/>
      <c r="O522"/>
    </row>
    <row r="523" spans="8:15" x14ac:dyDescent="0.3">
      <c r="H523" s="174"/>
      <c r="I523" s="175"/>
      <c r="J523"/>
      <c r="K523"/>
      <c r="L523"/>
      <c r="N523"/>
      <c r="O523"/>
    </row>
    <row r="524" spans="8:15" x14ac:dyDescent="0.3">
      <c r="H524" s="174"/>
      <c r="I524" s="175"/>
      <c r="J524"/>
      <c r="K524"/>
      <c r="L524"/>
      <c r="N524"/>
      <c r="O524"/>
    </row>
    <row r="525" spans="8:15" x14ac:dyDescent="0.3">
      <c r="H525" s="174"/>
      <c r="I525" s="175"/>
      <c r="J525"/>
      <c r="K525"/>
      <c r="L525"/>
      <c r="N525"/>
      <c r="O525"/>
    </row>
    <row r="526" spans="8:15" x14ac:dyDescent="0.3">
      <c r="H526" s="174"/>
      <c r="I526" s="175"/>
      <c r="J526"/>
      <c r="K526"/>
      <c r="L526"/>
      <c r="N526"/>
      <c r="O526"/>
    </row>
    <row r="527" spans="8:15" x14ac:dyDescent="0.3">
      <c r="H527" s="174"/>
      <c r="I527" s="175"/>
      <c r="J527"/>
      <c r="K527"/>
      <c r="L527"/>
      <c r="N527"/>
      <c r="O527"/>
    </row>
    <row r="528" spans="8:15" x14ac:dyDescent="0.3">
      <c r="H528" s="174"/>
      <c r="I528" s="175"/>
      <c r="J528"/>
      <c r="K528"/>
      <c r="L528"/>
      <c r="N528"/>
      <c r="O528"/>
    </row>
    <row r="529" spans="8:15" x14ac:dyDescent="0.3">
      <c r="H529" s="174"/>
      <c r="I529" s="175"/>
      <c r="J529"/>
      <c r="K529"/>
      <c r="L529"/>
      <c r="N529"/>
      <c r="O529"/>
    </row>
    <row r="530" spans="8:15" x14ac:dyDescent="0.3">
      <c r="H530" s="174"/>
      <c r="I530" s="175"/>
      <c r="J530"/>
      <c r="K530"/>
      <c r="L530"/>
      <c r="N530"/>
      <c r="O530"/>
    </row>
    <row r="531" spans="8:15" x14ac:dyDescent="0.3">
      <c r="H531" s="174"/>
      <c r="I531" s="175"/>
      <c r="J531"/>
      <c r="K531"/>
      <c r="L531"/>
      <c r="N531"/>
      <c r="O531"/>
    </row>
    <row r="532" spans="8:15" x14ac:dyDescent="0.3">
      <c r="H532" s="174"/>
      <c r="I532" s="175"/>
      <c r="J532"/>
      <c r="K532"/>
      <c r="L532"/>
      <c r="N532"/>
      <c r="O532"/>
    </row>
    <row r="533" spans="8:15" x14ac:dyDescent="0.3">
      <c r="H533" s="174"/>
      <c r="I533" s="175"/>
      <c r="J533"/>
      <c r="K533"/>
      <c r="L533"/>
      <c r="N533"/>
      <c r="O533"/>
    </row>
    <row r="534" spans="8:15" x14ac:dyDescent="0.3">
      <c r="H534" s="174"/>
      <c r="I534" s="175"/>
      <c r="J534"/>
      <c r="K534"/>
      <c r="L534"/>
      <c r="N534"/>
      <c r="O534"/>
    </row>
    <row r="535" spans="8:15" x14ac:dyDescent="0.3">
      <c r="H535" s="174"/>
      <c r="I535" s="175"/>
      <c r="J535"/>
      <c r="K535"/>
      <c r="L535"/>
      <c r="N535"/>
      <c r="O535"/>
    </row>
    <row r="536" spans="8:15" x14ac:dyDescent="0.3">
      <c r="H536" s="174"/>
      <c r="I536" s="175"/>
      <c r="J536"/>
      <c r="K536"/>
      <c r="L536"/>
      <c r="N536"/>
      <c r="O536"/>
    </row>
    <row r="537" spans="8:15" x14ac:dyDescent="0.3">
      <c r="H537" s="174"/>
      <c r="I537" s="175"/>
      <c r="J537"/>
      <c r="K537"/>
      <c r="L537"/>
      <c r="N537"/>
      <c r="O537"/>
    </row>
    <row r="538" spans="8:15" x14ac:dyDescent="0.3">
      <c r="H538" s="174"/>
      <c r="I538" s="175"/>
      <c r="J538"/>
      <c r="K538"/>
      <c r="L538"/>
      <c r="N538"/>
      <c r="O538"/>
    </row>
    <row r="539" spans="8:15" x14ac:dyDescent="0.3">
      <c r="H539" s="174"/>
      <c r="I539" s="175"/>
      <c r="J539"/>
      <c r="K539"/>
      <c r="L539"/>
      <c r="N539"/>
      <c r="O539"/>
    </row>
    <row r="540" spans="8:15" x14ac:dyDescent="0.3">
      <c r="H540" s="174"/>
      <c r="I540" s="175"/>
      <c r="J540"/>
      <c r="K540"/>
      <c r="L540"/>
      <c r="N540"/>
      <c r="O540"/>
    </row>
    <row r="541" spans="8:15" x14ac:dyDescent="0.3">
      <c r="H541" s="174"/>
      <c r="I541" s="175"/>
      <c r="J541"/>
      <c r="K541"/>
      <c r="L541"/>
      <c r="N541"/>
      <c r="O541"/>
    </row>
    <row r="542" spans="8:15" x14ac:dyDescent="0.3">
      <c r="H542" s="174"/>
      <c r="I542" s="175"/>
      <c r="J542"/>
      <c r="K542"/>
      <c r="L542"/>
      <c r="N542"/>
      <c r="O542"/>
    </row>
    <row r="543" spans="8:15" x14ac:dyDescent="0.3">
      <c r="H543" s="174"/>
      <c r="I543" s="175"/>
      <c r="J543"/>
      <c r="K543"/>
      <c r="L543"/>
      <c r="N543"/>
      <c r="O543"/>
    </row>
    <row r="544" spans="8:15" x14ac:dyDescent="0.3">
      <c r="H544" s="174"/>
      <c r="I544" s="175"/>
      <c r="J544"/>
      <c r="K544"/>
      <c r="L544"/>
      <c r="N544"/>
      <c r="O544"/>
    </row>
    <row r="545" spans="8:15" x14ac:dyDescent="0.3">
      <c r="H545" s="174"/>
      <c r="I545" s="175"/>
      <c r="J545"/>
      <c r="K545"/>
      <c r="L545"/>
      <c r="N545"/>
      <c r="O545"/>
    </row>
    <row r="546" spans="8:15" x14ac:dyDescent="0.3">
      <c r="H546" s="174"/>
      <c r="I546" s="175"/>
      <c r="J546"/>
      <c r="K546"/>
      <c r="L546"/>
      <c r="N546"/>
      <c r="O546"/>
    </row>
    <row r="547" spans="8:15" x14ac:dyDescent="0.3">
      <c r="H547" s="174"/>
      <c r="I547" s="175"/>
      <c r="J547"/>
      <c r="K547"/>
      <c r="L547"/>
      <c r="N547"/>
      <c r="O547"/>
    </row>
    <row r="548" spans="8:15" x14ac:dyDescent="0.3">
      <c r="H548" s="174"/>
      <c r="I548" s="175"/>
      <c r="J548"/>
      <c r="K548"/>
      <c r="L548"/>
      <c r="N548"/>
      <c r="O548"/>
    </row>
    <row r="549" spans="8:15" x14ac:dyDescent="0.3">
      <c r="H549" s="174"/>
      <c r="I549" s="175"/>
      <c r="J549"/>
      <c r="K549"/>
      <c r="L549"/>
      <c r="N549"/>
      <c r="O549"/>
    </row>
    <row r="550" spans="8:15" x14ac:dyDescent="0.3">
      <c r="H550" s="174"/>
      <c r="I550" s="175"/>
      <c r="J550"/>
      <c r="K550"/>
      <c r="L550"/>
      <c r="N550"/>
      <c r="O550"/>
    </row>
    <row r="551" spans="8:15" x14ac:dyDescent="0.3">
      <c r="H551" s="174"/>
      <c r="I551" s="175"/>
      <c r="J551"/>
      <c r="K551"/>
      <c r="L551"/>
      <c r="N551"/>
      <c r="O551"/>
    </row>
    <row r="552" spans="8:15" x14ac:dyDescent="0.3">
      <c r="H552" s="174"/>
      <c r="I552" s="175"/>
      <c r="J552"/>
      <c r="K552"/>
      <c r="L552"/>
      <c r="N552"/>
      <c r="O552"/>
    </row>
    <row r="553" spans="8:15" x14ac:dyDescent="0.3">
      <c r="H553" s="174"/>
      <c r="I553" s="175"/>
      <c r="J553"/>
      <c r="K553"/>
      <c r="L553"/>
      <c r="N553"/>
      <c r="O553"/>
    </row>
    <row r="554" spans="8:15" x14ac:dyDescent="0.3">
      <c r="H554" s="174"/>
      <c r="I554" s="175"/>
      <c r="J554"/>
      <c r="K554"/>
      <c r="L554"/>
      <c r="N554"/>
      <c r="O554"/>
    </row>
    <row r="555" spans="8:15" x14ac:dyDescent="0.3">
      <c r="H555" s="174"/>
      <c r="I555" s="175"/>
      <c r="J555"/>
      <c r="K555"/>
      <c r="L555"/>
      <c r="N555"/>
      <c r="O555"/>
    </row>
    <row r="556" spans="8:15" x14ac:dyDescent="0.3">
      <c r="H556" s="174"/>
      <c r="I556" s="175"/>
      <c r="J556"/>
      <c r="K556"/>
      <c r="L556"/>
      <c r="N556"/>
      <c r="O556"/>
    </row>
    <row r="557" spans="8:15" x14ac:dyDescent="0.3">
      <c r="H557" s="174"/>
      <c r="I557" s="175"/>
      <c r="J557"/>
      <c r="K557"/>
      <c r="L557"/>
      <c r="N557"/>
      <c r="O557"/>
    </row>
    <row r="558" spans="8:15" x14ac:dyDescent="0.3">
      <c r="H558" s="174"/>
      <c r="I558" s="175"/>
      <c r="J558"/>
      <c r="K558"/>
      <c r="L558"/>
      <c r="N558"/>
      <c r="O558"/>
    </row>
    <row r="559" spans="8:15" x14ac:dyDescent="0.3">
      <c r="H559" s="174"/>
      <c r="I559" s="175"/>
      <c r="J559"/>
      <c r="K559"/>
      <c r="L559"/>
      <c r="N559"/>
      <c r="O559"/>
    </row>
    <row r="560" spans="8:15" x14ac:dyDescent="0.3">
      <c r="H560" s="174"/>
      <c r="I560" s="175"/>
      <c r="J560"/>
      <c r="K560"/>
      <c r="L560"/>
      <c r="N560"/>
      <c r="O560"/>
    </row>
    <row r="561" spans="8:15" x14ac:dyDescent="0.3">
      <c r="H561" s="174"/>
      <c r="I561" s="175"/>
      <c r="J561"/>
      <c r="K561"/>
      <c r="L561"/>
      <c r="N561"/>
      <c r="O561"/>
    </row>
    <row r="562" spans="8:15" x14ac:dyDescent="0.3">
      <c r="H562" s="174"/>
      <c r="I562" s="175"/>
      <c r="J562"/>
      <c r="K562"/>
      <c r="L562"/>
      <c r="N562"/>
      <c r="O562"/>
    </row>
    <row r="563" spans="8:15" x14ac:dyDescent="0.3">
      <c r="H563" s="174"/>
      <c r="I563" s="175"/>
      <c r="J563"/>
      <c r="K563"/>
      <c r="L563"/>
      <c r="N563"/>
      <c r="O563"/>
    </row>
    <row r="564" spans="8:15" x14ac:dyDescent="0.3">
      <c r="H564" s="174"/>
      <c r="I564" s="175"/>
      <c r="J564"/>
      <c r="K564"/>
      <c r="L564"/>
      <c r="N564"/>
      <c r="O564"/>
    </row>
    <row r="565" spans="8:15" x14ac:dyDescent="0.3">
      <c r="H565" s="174"/>
      <c r="I565" s="175"/>
      <c r="J565"/>
      <c r="K565"/>
      <c r="L565"/>
      <c r="N565"/>
      <c r="O565"/>
    </row>
    <row r="566" spans="8:15" x14ac:dyDescent="0.3">
      <c r="H566" s="174"/>
      <c r="I566" s="175"/>
      <c r="J566"/>
      <c r="K566"/>
      <c r="L566"/>
      <c r="N566"/>
      <c r="O566"/>
    </row>
    <row r="567" spans="8:15" x14ac:dyDescent="0.3">
      <c r="H567" s="174"/>
      <c r="I567" s="175"/>
      <c r="J567"/>
      <c r="K567"/>
      <c r="L567"/>
      <c r="N567"/>
      <c r="O567"/>
    </row>
    <row r="568" spans="8:15" x14ac:dyDescent="0.3">
      <c r="H568" s="174"/>
      <c r="I568" s="175"/>
      <c r="J568"/>
      <c r="K568"/>
      <c r="L568"/>
      <c r="N568"/>
      <c r="O568"/>
    </row>
    <row r="569" spans="8:15" x14ac:dyDescent="0.3">
      <c r="H569" s="174"/>
      <c r="I569" s="175"/>
      <c r="J569"/>
      <c r="K569"/>
      <c r="L569"/>
      <c r="N569"/>
      <c r="O569"/>
    </row>
    <row r="570" spans="8:15" x14ac:dyDescent="0.3">
      <c r="H570" s="174"/>
      <c r="I570" s="175"/>
      <c r="J570"/>
      <c r="K570"/>
      <c r="L570"/>
      <c r="N570"/>
      <c r="O570"/>
    </row>
    <row r="571" spans="8:15" x14ac:dyDescent="0.3">
      <c r="H571" s="174"/>
      <c r="I571" s="175"/>
      <c r="J571"/>
      <c r="K571"/>
      <c r="L571"/>
      <c r="N571"/>
      <c r="O571"/>
    </row>
    <row r="572" spans="8:15" x14ac:dyDescent="0.3">
      <c r="H572" s="174"/>
      <c r="I572" s="175"/>
      <c r="J572"/>
      <c r="K572"/>
      <c r="L572"/>
      <c r="N572"/>
      <c r="O572"/>
    </row>
    <row r="573" spans="8:15" x14ac:dyDescent="0.3">
      <c r="H573" s="174"/>
      <c r="I573" s="175"/>
      <c r="J573"/>
      <c r="K573"/>
      <c r="L573"/>
      <c r="N573"/>
      <c r="O573"/>
    </row>
    <row r="574" spans="8:15" x14ac:dyDescent="0.3">
      <c r="H574" s="174"/>
      <c r="I574" s="175"/>
      <c r="J574"/>
      <c r="K574"/>
      <c r="L574"/>
      <c r="N574"/>
      <c r="O574"/>
    </row>
    <row r="575" spans="8:15" x14ac:dyDescent="0.3">
      <c r="H575" s="174"/>
      <c r="I575" s="175"/>
      <c r="J575"/>
      <c r="K575"/>
      <c r="L575"/>
      <c r="N575"/>
      <c r="O575"/>
    </row>
    <row r="576" spans="8:15" x14ac:dyDescent="0.3">
      <c r="H576" s="174"/>
      <c r="I576" s="175"/>
      <c r="J576"/>
      <c r="K576"/>
      <c r="L576"/>
      <c r="N576"/>
      <c r="O576"/>
    </row>
    <row r="577" spans="8:15" x14ac:dyDescent="0.3">
      <c r="H577" s="174"/>
      <c r="I577" s="175"/>
      <c r="J577"/>
      <c r="K577"/>
      <c r="L577"/>
      <c r="N577"/>
      <c r="O577"/>
    </row>
    <row r="578" spans="8:15" x14ac:dyDescent="0.3">
      <c r="H578" s="174"/>
      <c r="I578" s="175"/>
      <c r="J578"/>
      <c r="K578"/>
      <c r="L578"/>
      <c r="N578"/>
      <c r="O578"/>
    </row>
    <row r="579" spans="8:15" x14ac:dyDescent="0.3">
      <c r="H579" s="174"/>
      <c r="I579" s="175"/>
      <c r="J579"/>
      <c r="K579"/>
      <c r="L579"/>
      <c r="N579"/>
      <c r="O579"/>
    </row>
    <row r="580" spans="8:15" x14ac:dyDescent="0.3">
      <c r="H580" s="174"/>
      <c r="I580" s="175"/>
      <c r="J580"/>
      <c r="K580"/>
      <c r="L580"/>
      <c r="N580"/>
      <c r="O580"/>
    </row>
    <row r="581" spans="8:15" x14ac:dyDescent="0.3">
      <c r="H581" s="174"/>
      <c r="I581" s="175"/>
      <c r="J581"/>
      <c r="K581"/>
      <c r="L581"/>
      <c r="N581"/>
      <c r="O581"/>
    </row>
    <row r="582" spans="8:15" x14ac:dyDescent="0.3">
      <c r="H582" s="174"/>
      <c r="I582" s="175"/>
      <c r="J582"/>
      <c r="K582"/>
      <c r="L582"/>
      <c r="N582"/>
      <c r="O582"/>
    </row>
    <row r="583" spans="8:15" x14ac:dyDescent="0.3">
      <c r="H583" s="174"/>
      <c r="I583" s="175"/>
      <c r="J583"/>
      <c r="K583"/>
      <c r="L583"/>
      <c r="N583"/>
      <c r="O583"/>
    </row>
    <row r="584" spans="8:15" x14ac:dyDescent="0.3">
      <c r="H584" s="174"/>
      <c r="I584" s="175"/>
      <c r="J584"/>
      <c r="K584"/>
      <c r="L584"/>
      <c r="N584"/>
      <c r="O584"/>
    </row>
    <row r="585" spans="8:15" x14ac:dyDescent="0.3">
      <c r="H585" s="174"/>
      <c r="I585" s="175"/>
      <c r="J585"/>
      <c r="K585"/>
      <c r="L585"/>
      <c r="N585"/>
      <c r="O585"/>
    </row>
    <row r="586" spans="8:15" x14ac:dyDescent="0.3">
      <c r="H586" s="174"/>
      <c r="I586" s="175"/>
      <c r="J586"/>
      <c r="K586"/>
      <c r="L586"/>
      <c r="N586"/>
      <c r="O586"/>
    </row>
    <row r="587" spans="8:15" x14ac:dyDescent="0.3">
      <c r="H587" s="174"/>
      <c r="I587" s="175"/>
      <c r="J587"/>
      <c r="K587"/>
      <c r="L587"/>
      <c r="N587"/>
      <c r="O587"/>
    </row>
    <row r="588" spans="8:15" x14ac:dyDescent="0.3">
      <c r="H588" s="174"/>
      <c r="I588" s="175"/>
      <c r="J588"/>
      <c r="K588"/>
      <c r="L588"/>
      <c r="N588"/>
      <c r="O588"/>
    </row>
    <row r="589" spans="8:15" x14ac:dyDescent="0.3">
      <c r="H589" s="174"/>
      <c r="I589" s="175"/>
      <c r="J589"/>
      <c r="K589"/>
      <c r="L589"/>
      <c r="N589"/>
      <c r="O589"/>
    </row>
    <row r="590" spans="8:15" x14ac:dyDescent="0.3">
      <c r="H590" s="174"/>
      <c r="I590" s="175"/>
      <c r="J590"/>
      <c r="K590"/>
      <c r="L590"/>
      <c r="N590"/>
      <c r="O590"/>
    </row>
    <row r="591" spans="8:15" x14ac:dyDescent="0.3">
      <c r="H591" s="174"/>
      <c r="I591" s="175"/>
      <c r="J591"/>
      <c r="K591"/>
      <c r="L591"/>
      <c r="N591"/>
      <c r="O591"/>
    </row>
    <row r="592" spans="8:15" x14ac:dyDescent="0.3">
      <c r="H592" s="174"/>
      <c r="I592" s="175"/>
      <c r="J592"/>
      <c r="K592"/>
      <c r="L592"/>
      <c r="N592"/>
      <c r="O592"/>
    </row>
    <row r="593" spans="8:15" x14ac:dyDescent="0.3">
      <c r="H593" s="174"/>
      <c r="I593" s="175"/>
      <c r="J593"/>
      <c r="K593"/>
      <c r="L593"/>
      <c r="N593"/>
      <c r="O593"/>
    </row>
    <row r="594" spans="8:15" x14ac:dyDescent="0.3">
      <c r="H594" s="174"/>
      <c r="I594" s="175"/>
      <c r="J594"/>
      <c r="K594"/>
      <c r="L594"/>
      <c r="N594"/>
      <c r="O594"/>
    </row>
    <row r="595" spans="8:15" x14ac:dyDescent="0.3">
      <c r="H595" s="174"/>
      <c r="I595" s="175"/>
      <c r="J595"/>
      <c r="K595"/>
      <c r="L595"/>
      <c r="N595"/>
      <c r="O595"/>
    </row>
    <row r="596" spans="8:15" x14ac:dyDescent="0.3">
      <c r="H596" s="174"/>
      <c r="I596" s="175"/>
      <c r="J596"/>
      <c r="K596"/>
      <c r="L596"/>
      <c r="N596"/>
      <c r="O596"/>
    </row>
    <row r="597" spans="8:15" x14ac:dyDescent="0.3">
      <c r="H597" s="174"/>
      <c r="I597" s="175"/>
      <c r="J597"/>
      <c r="K597"/>
      <c r="L597"/>
      <c r="N597"/>
      <c r="O597"/>
    </row>
    <row r="598" spans="8:15" x14ac:dyDescent="0.3">
      <c r="H598" s="174"/>
      <c r="I598" s="175"/>
      <c r="J598"/>
      <c r="K598"/>
      <c r="L598"/>
      <c r="N598"/>
      <c r="O598"/>
    </row>
    <row r="599" spans="8:15" x14ac:dyDescent="0.3">
      <c r="H599" s="174"/>
      <c r="I599" s="175"/>
      <c r="J599"/>
      <c r="K599"/>
      <c r="L599"/>
      <c r="N599"/>
      <c r="O599"/>
    </row>
    <row r="600" spans="8:15" x14ac:dyDescent="0.3">
      <c r="H600" s="174"/>
      <c r="I600" s="175"/>
      <c r="J600"/>
      <c r="K600"/>
      <c r="L600"/>
      <c r="N600"/>
      <c r="O600"/>
    </row>
    <row r="601" spans="8:15" x14ac:dyDescent="0.3">
      <c r="H601" s="174"/>
      <c r="I601" s="175"/>
      <c r="J601"/>
      <c r="K601"/>
      <c r="L601"/>
      <c r="N601"/>
      <c r="O601"/>
    </row>
    <row r="602" spans="8:15" x14ac:dyDescent="0.3">
      <c r="H602" s="174"/>
      <c r="I602" s="175"/>
      <c r="J602"/>
      <c r="K602"/>
      <c r="L602"/>
      <c r="N602"/>
      <c r="O602"/>
    </row>
    <row r="603" spans="8:15" x14ac:dyDescent="0.3">
      <c r="H603" s="174"/>
      <c r="I603" s="175"/>
      <c r="J603"/>
      <c r="K603"/>
      <c r="L603"/>
      <c r="N603"/>
      <c r="O603"/>
    </row>
    <row r="604" spans="8:15" x14ac:dyDescent="0.3">
      <c r="H604" s="174"/>
      <c r="I604" s="175"/>
      <c r="J604"/>
      <c r="K604"/>
      <c r="L604"/>
      <c r="N604"/>
      <c r="O604"/>
    </row>
    <row r="605" spans="8:15" x14ac:dyDescent="0.3">
      <c r="H605" s="174"/>
      <c r="I605" s="175"/>
      <c r="J605"/>
      <c r="K605"/>
      <c r="L605"/>
      <c r="N605"/>
      <c r="O605"/>
    </row>
    <row r="606" spans="8:15" x14ac:dyDescent="0.3">
      <c r="H606" s="174"/>
      <c r="I606" s="175"/>
      <c r="J606"/>
      <c r="K606"/>
      <c r="L606"/>
      <c r="N606"/>
      <c r="O606"/>
    </row>
    <row r="607" spans="8:15" x14ac:dyDescent="0.3">
      <c r="H607" s="174"/>
      <c r="I607" s="175"/>
      <c r="J607"/>
      <c r="K607"/>
      <c r="L607"/>
      <c r="N607"/>
      <c r="O607"/>
    </row>
    <row r="608" spans="8:15" x14ac:dyDescent="0.3">
      <c r="H608" s="174"/>
      <c r="I608" s="175"/>
      <c r="J608"/>
      <c r="K608"/>
      <c r="L608"/>
      <c r="N608"/>
      <c r="O608"/>
    </row>
    <row r="609" spans="8:15" x14ac:dyDescent="0.3">
      <c r="H609" s="174"/>
      <c r="I609" s="175"/>
      <c r="J609"/>
      <c r="K609"/>
      <c r="L609"/>
      <c r="N609"/>
      <c r="O609"/>
    </row>
    <row r="610" spans="8:15" x14ac:dyDescent="0.3">
      <c r="H610" s="174"/>
      <c r="I610" s="175"/>
      <c r="J610"/>
      <c r="K610"/>
      <c r="L610"/>
      <c r="N610"/>
      <c r="O610"/>
    </row>
    <row r="611" spans="8:15" x14ac:dyDescent="0.3">
      <c r="H611" s="174"/>
      <c r="I611" s="175"/>
      <c r="J611"/>
      <c r="K611"/>
      <c r="L611"/>
      <c r="N611"/>
      <c r="O611"/>
    </row>
    <row r="612" spans="8:15" x14ac:dyDescent="0.3">
      <c r="H612" s="174"/>
      <c r="I612" s="175"/>
      <c r="J612"/>
      <c r="K612"/>
      <c r="L612"/>
      <c r="N612"/>
      <c r="O612"/>
    </row>
    <row r="613" spans="8:15" x14ac:dyDescent="0.3">
      <c r="H613" s="174"/>
      <c r="I613" s="175"/>
      <c r="J613"/>
      <c r="K613"/>
      <c r="L613"/>
      <c r="N613"/>
      <c r="O613"/>
    </row>
    <row r="614" spans="8:15" x14ac:dyDescent="0.3">
      <c r="H614" s="174"/>
      <c r="I614" s="175"/>
      <c r="J614"/>
      <c r="K614"/>
      <c r="L614"/>
      <c r="N614"/>
      <c r="O614"/>
    </row>
    <row r="615" spans="8:15" x14ac:dyDescent="0.3">
      <c r="H615" s="174"/>
      <c r="I615" s="175"/>
      <c r="J615"/>
      <c r="K615"/>
      <c r="L615"/>
      <c r="N615"/>
      <c r="O615"/>
    </row>
    <row r="616" spans="8:15" x14ac:dyDescent="0.3">
      <c r="H616" s="174"/>
      <c r="I616" s="175"/>
      <c r="J616"/>
      <c r="K616"/>
      <c r="L616"/>
      <c r="N616"/>
      <c r="O616"/>
    </row>
    <row r="617" spans="8:15" x14ac:dyDescent="0.3">
      <c r="H617" s="174"/>
      <c r="I617" s="175"/>
      <c r="J617"/>
      <c r="K617"/>
      <c r="L617"/>
      <c r="N617"/>
      <c r="O617"/>
    </row>
    <row r="618" spans="8:15" x14ac:dyDescent="0.3">
      <c r="H618" s="174"/>
      <c r="I618" s="175"/>
      <c r="J618"/>
      <c r="K618"/>
      <c r="L618"/>
      <c r="N618"/>
      <c r="O618"/>
    </row>
    <row r="619" spans="8:15" x14ac:dyDescent="0.3">
      <c r="H619" s="174"/>
      <c r="I619" s="175"/>
      <c r="J619"/>
      <c r="K619"/>
      <c r="L619"/>
      <c r="N619"/>
      <c r="O619"/>
    </row>
    <row r="620" spans="8:15" x14ac:dyDescent="0.3">
      <c r="H620" s="174"/>
      <c r="I620" s="175"/>
      <c r="J620"/>
      <c r="K620"/>
      <c r="L620"/>
      <c r="N620"/>
      <c r="O620"/>
    </row>
    <row r="621" spans="8:15" x14ac:dyDescent="0.3">
      <c r="H621" s="174"/>
      <c r="I621" s="175"/>
      <c r="J621"/>
      <c r="K621"/>
      <c r="L621"/>
      <c r="N621"/>
      <c r="O621"/>
    </row>
    <row r="622" spans="8:15" x14ac:dyDescent="0.3">
      <c r="H622" s="174"/>
      <c r="I622" s="175"/>
      <c r="J622"/>
      <c r="K622"/>
      <c r="L622"/>
      <c r="N622"/>
      <c r="O622"/>
    </row>
    <row r="623" spans="8:15" x14ac:dyDescent="0.3">
      <c r="H623" s="174"/>
      <c r="I623" s="175"/>
      <c r="J623"/>
      <c r="K623"/>
      <c r="L623"/>
      <c r="N623"/>
      <c r="O623"/>
    </row>
    <row r="624" spans="8:15" x14ac:dyDescent="0.3">
      <c r="H624" s="174"/>
      <c r="I624" s="175"/>
      <c r="J624"/>
      <c r="K624"/>
      <c r="L624"/>
      <c r="N624"/>
      <c r="O624"/>
    </row>
    <row r="625" spans="8:15" x14ac:dyDescent="0.3">
      <c r="H625" s="174"/>
      <c r="I625" s="175"/>
      <c r="J625"/>
      <c r="K625"/>
      <c r="L625"/>
      <c r="N625"/>
      <c r="O625"/>
    </row>
    <row r="626" spans="8:15" x14ac:dyDescent="0.3">
      <c r="H626" s="174"/>
      <c r="I626" s="175"/>
      <c r="J626"/>
      <c r="K626"/>
      <c r="L626"/>
      <c r="N626"/>
      <c r="O626"/>
    </row>
    <row r="627" spans="8:15" x14ac:dyDescent="0.3">
      <c r="H627" s="174"/>
      <c r="I627" s="175"/>
      <c r="J627"/>
      <c r="K627"/>
      <c r="L627"/>
      <c r="N627"/>
      <c r="O627"/>
    </row>
    <row r="628" spans="8:15" x14ac:dyDescent="0.3">
      <c r="H628" s="174"/>
      <c r="I628" s="175"/>
      <c r="J628"/>
      <c r="K628"/>
      <c r="L628"/>
      <c r="N628"/>
      <c r="O628"/>
    </row>
    <row r="629" spans="8:15" x14ac:dyDescent="0.3">
      <c r="H629" s="174"/>
      <c r="I629" s="175"/>
      <c r="J629"/>
      <c r="K629"/>
      <c r="L629"/>
      <c r="N629"/>
      <c r="O629"/>
    </row>
    <row r="630" spans="8:15" x14ac:dyDescent="0.3">
      <c r="H630" s="174"/>
      <c r="I630" s="175"/>
      <c r="J630"/>
      <c r="K630"/>
      <c r="L630"/>
      <c r="N630"/>
      <c r="O630"/>
    </row>
    <row r="631" spans="8:15" x14ac:dyDescent="0.3">
      <c r="H631" s="174"/>
      <c r="I631" s="175"/>
      <c r="J631"/>
      <c r="K631"/>
      <c r="L631"/>
      <c r="N631"/>
      <c r="O631"/>
    </row>
    <row r="632" spans="8:15" x14ac:dyDescent="0.3">
      <c r="H632" s="174"/>
      <c r="I632" s="175"/>
      <c r="J632"/>
      <c r="K632"/>
      <c r="L632"/>
      <c r="N632"/>
      <c r="O632"/>
    </row>
    <row r="633" spans="8:15" x14ac:dyDescent="0.3">
      <c r="H633" s="174"/>
      <c r="I633" s="175"/>
      <c r="J633"/>
      <c r="K633"/>
      <c r="L633"/>
      <c r="N633"/>
      <c r="O633"/>
    </row>
    <row r="634" spans="8:15" x14ac:dyDescent="0.3">
      <c r="H634" s="174"/>
      <c r="I634" s="175"/>
      <c r="J634"/>
      <c r="K634"/>
      <c r="L634"/>
      <c r="N634"/>
      <c r="O634"/>
    </row>
    <row r="635" spans="8:15" x14ac:dyDescent="0.3">
      <c r="H635" s="174"/>
      <c r="I635" s="175"/>
      <c r="J635"/>
      <c r="K635"/>
      <c r="L635"/>
      <c r="N635"/>
      <c r="O635"/>
    </row>
    <row r="636" spans="8:15" x14ac:dyDescent="0.3">
      <c r="H636" s="174"/>
      <c r="I636" s="175"/>
      <c r="J636"/>
      <c r="K636"/>
      <c r="L636"/>
      <c r="N636"/>
      <c r="O636"/>
    </row>
    <row r="637" spans="8:15" x14ac:dyDescent="0.3">
      <c r="H637" s="174"/>
      <c r="I637" s="175"/>
      <c r="J637"/>
      <c r="K637"/>
      <c r="L637"/>
      <c r="N637"/>
      <c r="O637"/>
    </row>
    <row r="638" spans="8:15" x14ac:dyDescent="0.3">
      <c r="H638" s="174"/>
      <c r="I638" s="175"/>
      <c r="J638"/>
      <c r="K638"/>
      <c r="L638"/>
      <c r="N638"/>
      <c r="O638"/>
    </row>
    <row r="639" spans="8:15" x14ac:dyDescent="0.3">
      <c r="H639" s="174"/>
      <c r="I639" s="175"/>
      <c r="J639"/>
      <c r="K639"/>
      <c r="L639"/>
      <c r="N639"/>
      <c r="O639"/>
    </row>
    <row r="640" spans="8:15" x14ac:dyDescent="0.3">
      <c r="H640" s="174"/>
      <c r="I640" s="175"/>
      <c r="J640"/>
      <c r="K640"/>
      <c r="L640"/>
      <c r="N640"/>
      <c r="O640"/>
    </row>
    <row r="641" spans="8:15" x14ac:dyDescent="0.3">
      <c r="H641" s="174"/>
      <c r="I641" s="175"/>
      <c r="J641"/>
      <c r="K641"/>
      <c r="L641"/>
      <c r="N641"/>
      <c r="O641"/>
    </row>
    <row r="642" spans="8:15" x14ac:dyDescent="0.3">
      <c r="H642" s="174"/>
      <c r="I642" s="175"/>
      <c r="J642"/>
      <c r="K642"/>
      <c r="L642"/>
      <c r="N642"/>
      <c r="O642"/>
    </row>
    <row r="643" spans="8:15" x14ac:dyDescent="0.3">
      <c r="H643" s="174"/>
      <c r="I643" s="175"/>
      <c r="J643"/>
      <c r="K643"/>
      <c r="L643"/>
      <c r="N643"/>
      <c r="O643"/>
    </row>
    <row r="644" spans="8:15" x14ac:dyDescent="0.3">
      <c r="H644" s="174"/>
      <c r="I644" s="175"/>
      <c r="J644"/>
      <c r="K644"/>
      <c r="L644"/>
      <c r="N644"/>
      <c r="O644"/>
    </row>
    <row r="645" spans="8:15" x14ac:dyDescent="0.3">
      <c r="H645" s="174"/>
      <c r="I645" s="175"/>
      <c r="J645"/>
      <c r="K645"/>
      <c r="L645"/>
      <c r="N645"/>
      <c r="O645"/>
    </row>
    <row r="646" spans="8:15" x14ac:dyDescent="0.3">
      <c r="H646" s="174"/>
      <c r="I646" s="175"/>
      <c r="J646"/>
      <c r="K646"/>
      <c r="L646"/>
      <c r="N646"/>
      <c r="O646"/>
    </row>
    <row r="647" spans="8:15" x14ac:dyDescent="0.3">
      <c r="H647" s="174"/>
      <c r="I647" s="175"/>
      <c r="J647"/>
      <c r="K647"/>
      <c r="L647"/>
      <c r="N647"/>
      <c r="O647"/>
    </row>
    <row r="648" spans="8:15" x14ac:dyDescent="0.3">
      <c r="H648" s="174"/>
      <c r="I648" s="175"/>
      <c r="J648"/>
      <c r="K648"/>
      <c r="L648"/>
      <c r="N648"/>
      <c r="O648"/>
    </row>
    <row r="649" spans="8:15" x14ac:dyDescent="0.3">
      <c r="H649" s="174"/>
      <c r="I649" s="175"/>
      <c r="J649"/>
      <c r="K649"/>
      <c r="L649"/>
      <c r="N649"/>
      <c r="O649"/>
    </row>
    <row r="650" spans="8:15" x14ac:dyDescent="0.3">
      <c r="H650" s="174"/>
      <c r="I650" s="175"/>
      <c r="J650"/>
      <c r="K650"/>
      <c r="L650"/>
      <c r="N650"/>
      <c r="O650"/>
    </row>
    <row r="651" spans="8:15" x14ac:dyDescent="0.3">
      <c r="H651" s="174"/>
      <c r="I651" s="175"/>
      <c r="J651"/>
      <c r="K651"/>
      <c r="L651"/>
      <c r="N651"/>
      <c r="O651"/>
    </row>
    <row r="652" spans="8:15" x14ac:dyDescent="0.3">
      <c r="H652" s="174"/>
      <c r="I652" s="175"/>
      <c r="J652"/>
      <c r="K652"/>
      <c r="L652"/>
      <c r="N652"/>
      <c r="O652"/>
    </row>
    <row r="653" spans="8:15" x14ac:dyDescent="0.3">
      <c r="H653" s="174"/>
      <c r="I653" s="175"/>
      <c r="J653"/>
      <c r="K653"/>
      <c r="L653"/>
      <c r="N653"/>
      <c r="O653"/>
    </row>
    <row r="654" spans="8:15" x14ac:dyDescent="0.3">
      <c r="H654" s="174"/>
      <c r="I654" s="175"/>
      <c r="J654"/>
      <c r="K654"/>
      <c r="L654"/>
      <c r="N654"/>
      <c r="O654"/>
    </row>
    <row r="655" spans="8:15" x14ac:dyDescent="0.3">
      <c r="H655" s="174"/>
      <c r="I655" s="175"/>
      <c r="J655"/>
      <c r="K655"/>
      <c r="L655"/>
      <c r="N655"/>
      <c r="O655"/>
    </row>
    <row r="656" spans="8:15" x14ac:dyDescent="0.3">
      <c r="H656" s="174"/>
      <c r="I656" s="175"/>
      <c r="J656"/>
      <c r="K656"/>
      <c r="L656"/>
      <c r="N656"/>
      <c r="O656"/>
    </row>
    <row r="657" spans="8:15" x14ac:dyDescent="0.3">
      <c r="H657" s="174"/>
      <c r="I657" s="175"/>
      <c r="J657"/>
      <c r="K657"/>
      <c r="L657"/>
      <c r="N657"/>
      <c r="O657"/>
    </row>
    <row r="658" spans="8:15" x14ac:dyDescent="0.3">
      <c r="H658" s="174"/>
      <c r="I658" s="175"/>
      <c r="J658"/>
      <c r="K658"/>
      <c r="L658"/>
      <c r="N658"/>
      <c r="O658"/>
    </row>
    <row r="659" spans="8:15" x14ac:dyDescent="0.3">
      <c r="H659" s="174"/>
      <c r="I659" s="175"/>
      <c r="J659"/>
      <c r="K659"/>
      <c r="L659"/>
      <c r="N659"/>
      <c r="O659"/>
    </row>
    <row r="660" spans="8:15" x14ac:dyDescent="0.3">
      <c r="H660" s="174"/>
      <c r="I660" s="175"/>
      <c r="J660"/>
      <c r="K660"/>
      <c r="L660"/>
      <c r="N660"/>
      <c r="O660"/>
    </row>
    <row r="661" spans="8:15" x14ac:dyDescent="0.3">
      <c r="H661" s="174"/>
      <c r="I661" s="175"/>
      <c r="J661"/>
      <c r="K661"/>
      <c r="L661"/>
      <c r="N661"/>
      <c r="O661"/>
    </row>
    <row r="662" spans="8:15" x14ac:dyDescent="0.3">
      <c r="H662" s="174"/>
      <c r="I662" s="175"/>
      <c r="J662"/>
      <c r="K662"/>
      <c r="L662"/>
      <c r="N662"/>
      <c r="O662"/>
    </row>
    <row r="663" spans="8:15" x14ac:dyDescent="0.3">
      <c r="H663" s="174"/>
      <c r="I663" s="175"/>
      <c r="J663"/>
      <c r="K663"/>
      <c r="L663"/>
      <c r="N663"/>
      <c r="O663"/>
    </row>
    <row r="664" spans="8:15" x14ac:dyDescent="0.3">
      <c r="H664" s="174"/>
      <c r="I664" s="175"/>
      <c r="J664"/>
      <c r="K664"/>
      <c r="L664"/>
      <c r="N664"/>
      <c r="O664"/>
    </row>
    <row r="665" spans="8:15" x14ac:dyDescent="0.3">
      <c r="H665" s="174"/>
      <c r="I665" s="175"/>
      <c r="J665"/>
      <c r="K665"/>
      <c r="L665"/>
      <c r="N665"/>
      <c r="O665"/>
    </row>
    <row r="666" spans="8:15" x14ac:dyDescent="0.3">
      <c r="H666" s="174"/>
      <c r="I666" s="175"/>
      <c r="J666"/>
      <c r="K666"/>
      <c r="L666"/>
      <c r="N666"/>
      <c r="O666"/>
    </row>
    <row r="667" spans="8:15" x14ac:dyDescent="0.3">
      <c r="H667" s="174"/>
      <c r="I667" s="175"/>
      <c r="J667"/>
      <c r="K667"/>
      <c r="L667"/>
      <c r="N667"/>
      <c r="O667"/>
    </row>
    <row r="668" spans="8:15" x14ac:dyDescent="0.3">
      <c r="H668" s="174"/>
      <c r="I668" s="175"/>
      <c r="J668"/>
      <c r="K668"/>
      <c r="L668"/>
      <c r="N668"/>
      <c r="O668"/>
    </row>
    <row r="669" spans="8:15" x14ac:dyDescent="0.3">
      <c r="H669" s="174"/>
      <c r="I669" s="175"/>
      <c r="J669"/>
      <c r="K669"/>
      <c r="L669"/>
      <c r="N669"/>
      <c r="O669"/>
    </row>
    <row r="670" spans="8:15" x14ac:dyDescent="0.3">
      <c r="H670" s="174"/>
      <c r="I670" s="175"/>
      <c r="J670"/>
      <c r="K670"/>
      <c r="L670"/>
      <c r="N670"/>
      <c r="O670"/>
    </row>
    <row r="671" spans="8:15" x14ac:dyDescent="0.3">
      <c r="H671" s="174"/>
      <c r="I671" s="175"/>
      <c r="J671"/>
      <c r="K671"/>
      <c r="L671"/>
      <c r="N671"/>
      <c r="O671"/>
    </row>
    <row r="672" spans="8:15" x14ac:dyDescent="0.3">
      <c r="H672" s="174"/>
      <c r="I672" s="175"/>
      <c r="J672"/>
      <c r="K672"/>
      <c r="L672"/>
      <c r="N672"/>
      <c r="O672"/>
    </row>
    <row r="673" spans="8:15" x14ac:dyDescent="0.3">
      <c r="H673" s="174"/>
      <c r="I673" s="175"/>
      <c r="J673"/>
      <c r="K673"/>
      <c r="L673"/>
      <c r="N673"/>
      <c r="O673"/>
    </row>
    <row r="674" spans="8:15" x14ac:dyDescent="0.3">
      <c r="H674" s="174"/>
      <c r="I674" s="175"/>
      <c r="J674"/>
      <c r="K674"/>
      <c r="L674"/>
      <c r="N674"/>
      <c r="O674"/>
    </row>
    <row r="675" spans="8:15" x14ac:dyDescent="0.3">
      <c r="H675" s="174"/>
      <c r="I675" s="175"/>
      <c r="J675"/>
      <c r="K675"/>
      <c r="L675"/>
      <c r="N675"/>
      <c r="O675"/>
    </row>
    <row r="676" spans="8:15" x14ac:dyDescent="0.3">
      <c r="H676" s="174"/>
      <c r="I676" s="175"/>
      <c r="J676"/>
      <c r="K676"/>
      <c r="L676"/>
      <c r="N676"/>
      <c r="O676"/>
    </row>
    <row r="677" spans="8:15" x14ac:dyDescent="0.3">
      <c r="H677" s="174"/>
      <c r="I677" s="175"/>
      <c r="J677"/>
      <c r="K677"/>
      <c r="L677"/>
      <c r="N677"/>
      <c r="O677"/>
    </row>
    <row r="678" spans="8:15" x14ac:dyDescent="0.3">
      <c r="H678" s="174"/>
      <c r="I678" s="175"/>
      <c r="J678"/>
      <c r="K678"/>
      <c r="L678"/>
      <c r="N678"/>
      <c r="O678"/>
    </row>
    <row r="679" spans="8:15" x14ac:dyDescent="0.3">
      <c r="H679" s="174"/>
      <c r="I679" s="175"/>
      <c r="J679"/>
      <c r="K679"/>
      <c r="L679"/>
      <c r="N679"/>
      <c r="O679"/>
    </row>
    <row r="680" spans="8:15" x14ac:dyDescent="0.3">
      <c r="H680" s="174"/>
      <c r="I680" s="175"/>
      <c r="J680"/>
      <c r="K680"/>
      <c r="L680"/>
      <c r="N680"/>
      <c r="O680"/>
    </row>
    <row r="681" spans="8:15" x14ac:dyDescent="0.3">
      <c r="H681" s="174"/>
      <c r="I681" s="175"/>
      <c r="J681"/>
      <c r="K681"/>
      <c r="L681"/>
      <c r="N681"/>
      <c r="O681"/>
    </row>
    <row r="682" spans="8:15" x14ac:dyDescent="0.3">
      <c r="H682" s="174"/>
      <c r="I682" s="175"/>
      <c r="J682"/>
      <c r="K682"/>
      <c r="L682"/>
      <c r="N682"/>
      <c r="O682"/>
    </row>
    <row r="683" spans="8:15" x14ac:dyDescent="0.3">
      <c r="H683" s="174"/>
      <c r="I683" s="175"/>
      <c r="J683"/>
      <c r="K683"/>
      <c r="L683"/>
      <c r="N683"/>
      <c r="O683"/>
    </row>
    <row r="684" spans="8:15" x14ac:dyDescent="0.3">
      <c r="H684" s="174"/>
      <c r="I684" s="175"/>
      <c r="J684"/>
      <c r="K684"/>
      <c r="L684"/>
      <c r="N684"/>
      <c r="O684"/>
    </row>
    <row r="685" spans="8:15" x14ac:dyDescent="0.3">
      <c r="H685" s="174"/>
      <c r="I685" s="175"/>
      <c r="J685"/>
      <c r="K685"/>
      <c r="L685"/>
      <c r="N685"/>
      <c r="O685"/>
    </row>
    <row r="686" spans="8:15" x14ac:dyDescent="0.3">
      <c r="H686" s="174"/>
      <c r="I686" s="175"/>
      <c r="J686"/>
      <c r="K686"/>
      <c r="L686"/>
      <c r="N686"/>
      <c r="O686"/>
    </row>
    <row r="687" spans="8:15" x14ac:dyDescent="0.3">
      <c r="H687" s="174"/>
      <c r="I687" s="175"/>
      <c r="J687"/>
      <c r="K687"/>
      <c r="L687"/>
      <c r="N687"/>
      <c r="O687"/>
    </row>
    <row r="688" spans="8:15" x14ac:dyDescent="0.3">
      <c r="H688" s="174"/>
      <c r="I688" s="175"/>
      <c r="J688"/>
      <c r="K688"/>
      <c r="L688"/>
      <c r="N688"/>
      <c r="O688"/>
    </row>
    <row r="689" spans="8:15" x14ac:dyDescent="0.3">
      <c r="H689" s="174"/>
      <c r="I689" s="175"/>
      <c r="J689"/>
      <c r="K689"/>
      <c r="L689"/>
      <c r="N689"/>
      <c r="O689"/>
    </row>
    <row r="690" spans="8:15" x14ac:dyDescent="0.3">
      <c r="H690" s="174"/>
      <c r="I690" s="175"/>
      <c r="J690"/>
      <c r="K690"/>
      <c r="L690"/>
      <c r="N690"/>
      <c r="O690"/>
    </row>
    <row r="691" spans="8:15" x14ac:dyDescent="0.3">
      <c r="H691" s="174"/>
      <c r="I691" s="175"/>
      <c r="J691"/>
      <c r="K691"/>
      <c r="L691"/>
      <c r="N691"/>
      <c r="O691"/>
    </row>
    <row r="692" spans="8:15" x14ac:dyDescent="0.3">
      <c r="H692" s="174"/>
      <c r="I692" s="175"/>
      <c r="J692"/>
      <c r="K692"/>
      <c r="L692"/>
      <c r="N692"/>
      <c r="O692"/>
    </row>
    <row r="693" spans="8:15" x14ac:dyDescent="0.3">
      <c r="H693" s="174"/>
      <c r="I693" s="175"/>
      <c r="J693"/>
      <c r="K693"/>
      <c r="L693"/>
      <c r="N693"/>
      <c r="O693"/>
    </row>
    <row r="694" spans="8:15" x14ac:dyDescent="0.3">
      <c r="H694" s="174"/>
      <c r="I694" s="175"/>
      <c r="J694"/>
      <c r="K694"/>
      <c r="L694"/>
      <c r="N694"/>
      <c r="O694"/>
    </row>
    <row r="695" spans="8:15" x14ac:dyDescent="0.3">
      <c r="H695" s="174"/>
      <c r="I695" s="175"/>
      <c r="J695"/>
      <c r="K695"/>
      <c r="L695"/>
      <c r="N695"/>
      <c r="O695"/>
    </row>
    <row r="696" spans="8:15" x14ac:dyDescent="0.3">
      <c r="H696" s="174"/>
      <c r="I696" s="175"/>
      <c r="J696"/>
      <c r="K696"/>
      <c r="L696"/>
      <c r="N696"/>
      <c r="O696"/>
    </row>
    <row r="697" spans="8:15" x14ac:dyDescent="0.3">
      <c r="H697" s="174"/>
      <c r="I697" s="175"/>
      <c r="J697"/>
      <c r="K697"/>
      <c r="L697"/>
      <c r="N697"/>
      <c r="O697"/>
    </row>
    <row r="698" spans="8:15" x14ac:dyDescent="0.3">
      <c r="H698" s="174"/>
      <c r="I698" s="175"/>
      <c r="J698"/>
      <c r="K698"/>
      <c r="L698"/>
      <c r="N698"/>
      <c r="O698"/>
    </row>
    <row r="699" spans="8:15" x14ac:dyDescent="0.3">
      <c r="H699" s="174"/>
      <c r="I699" s="175"/>
      <c r="J699"/>
      <c r="K699"/>
      <c r="L699"/>
      <c r="N699"/>
      <c r="O699"/>
    </row>
    <row r="700" spans="8:15" x14ac:dyDescent="0.3">
      <c r="H700" s="174"/>
      <c r="I700" s="175"/>
      <c r="J700"/>
      <c r="K700"/>
      <c r="L700"/>
      <c r="N700"/>
      <c r="O700"/>
    </row>
    <row r="701" spans="8:15" x14ac:dyDescent="0.3">
      <c r="H701" s="174"/>
      <c r="I701" s="175"/>
      <c r="J701"/>
      <c r="K701"/>
      <c r="L701"/>
      <c r="N701"/>
      <c r="O701"/>
    </row>
    <row r="702" spans="8:15" x14ac:dyDescent="0.3">
      <c r="H702" s="174"/>
      <c r="I702" s="175"/>
      <c r="J702"/>
      <c r="K702"/>
      <c r="L702"/>
      <c r="N702"/>
      <c r="O702"/>
    </row>
    <row r="703" spans="8:15" x14ac:dyDescent="0.3">
      <c r="H703" s="174"/>
      <c r="I703" s="175"/>
      <c r="J703"/>
      <c r="K703"/>
      <c r="L703"/>
      <c r="N703"/>
      <c r="O703"/>
    </row>
    <row r="704" spans="8:15" x14ac:dyDescent="0.3">
      <c r="H704" s="174"/>
      <c r="I704" s="175"/>
      <c r="J704"/>
      <c r="K704"/>
      <c r="L704"/>
      <c r="N704"/>
      <c r="O704"/>
    </row>
    <row r="705" spans="8:15" x14ac:dyDescent="0.3">
      <c r="H705" s="174"/>
      <c r="I705" s="175"/>
      <c r="J705"/>
      <c r="K705"/>
      <c r="L705"/>
      <c r="N705"/>
      <c r="O705"/>
    </row>
    <row r="706" spans="8:15" x14ac:dyDescent="0.3">
      <c r="H706" s="174"/>
      <c r="I706" s="175"/>
      <c r="J706"/>
      <c r="K706"/>
      <c r="L706"/>
      <c r="N706"/>
      <c r="O706"/>
    </row>
    <row r="707" spans="8:15" x14ac:dyDescent="0.3">
      <c r="H707" s="174"/>
      <c r="I707" s="175"/>
      <c r="J707"/>
      <c r="K707"/>
      <c r="L707"/>
      <c r="N707"/>
      <c r="O707"/>
    </row>
    <row r="708" spans="8:15" x14ac:dyDescent="0.3">
      <c r="H708" s="174"/>
      <c r="I708" s="175"/>
      <c r="J708"/>
      <c r="K708"/>
      <c r="L708"/>
      <c r="N708"/>
      <c r="O708"/>
    </row>
    <row r="709" spans="8:15" x14ac:dyDescent="0.3">
      <c r="H709" s="174"/>
      <c r="I709" s="175"/>
      <c r="J709"/>
      <c r="K709"/>
      <c r="L709"/>
      <c r="N709"/>
      <c r="O709"/>
    </row>
    <row r="710" spans="8:15" x14ac:dyDescent="0.3">
      <c r="H710" s="174"/>
      <c r="I710" s="175"/>
      <c r="J710"/>
      <c r="K710"/>
      <c r="L710"/>
      <c r="N710"/>
      <c r="O710"/>
    </row>
    <row r="711" spans="8:15" x14ac:dyDescent="0.3">
      <c r="H711" s="174"/>
      <c r="I711" s="175"/>
      <c r="J711"/>
      <c r="K711"/>
      <c r="L711"/>
      <c r="N711"/>
      <c r="O711"/>
    </row>
    <row r="712" spans="8:15" x14ac:dyDescent="0.3">
      <c r="H712" s="174"/>
      <c r="I712" s="175"/>
      <c r="J712"/>
      <c r="K712"/>
      <c r="L712"/>
      <c r="N712"/>
      <c r="O712"/>
    </row>
    <row r="713" spans="8:15" x14ac:dyDescent="0.3">
      <c r="H713" s="174"/>
      <c r="I713" s="175"/>
      <c r="J713"/>
      <c r="K713"/>
      <c r="L713"/>
      <c r="N713"/>
      <c r="O713"/>
    </row>
    <row r="714" spans="8:15" x14ac:dyDescent="0.3">
      <c r="H714" s="174"/>
      <c r="I714" s="175"/>
      <c r="J714"/>
      <c r="K714"/>
      <c r="L714"/>
      <c r="N714"/>
      <c r="O714"/>
    </row>
    <row r="715" spans="8:15" x14ac:dyDescent="0.3">
      <c r="H715" s="174"/>
      <c r="I715" s="175"/>
      <c r="J715"/>
      <c r="K715"/>
      <c r="L715"/>
      <c r="N715"/>
      <c r="O715"/>
    </row>
    <row r="716" spans="8:15" x14ac:dyDescent="0.3">
      <c r="H716" s="174"/>
      <c r="I716" s="175"/>
      <c r="J716"/>
      <c r="K716"/>
      <c r="L716"/>
      <c r="N716"/>
      <c r="O716"/>
    </row>
    <row r="717" spans="8:15" x14ac:dyDescent="0.3">
      <c r="H717" s="174"/>
      <c r="I717" s="175"/>
      <c r="J717"/>
      <c r="K717"/>
      <c r="L717"/>
      <c r="N717"/>
      <c r="O717"/>
    </row>
    <row r="718" spans="8:15" x14ac:dyDescent="0.3">
      <c r="H718" s="174"/>
      <c r="I718" s="175"/>
      <c r="J718"/>
      <c r="K718"/>
      <c r="L718"/>
      <c r="N718"/>
      <c r="O718"/>
    </row>
    <row r="719" spans="8:15" x14ac:dyDescent="0.3">
      <c r="H719" s="174"/>
      <c r="I719" s="175"/>
      <c r="J719"/>
      <c r="K719"/>
      <c r="L719"/>
      <c r="N719"/>
      <c r="O719"/>
    </row>
    <row r="720" spans="8:15" x14ac:dyDescent="0.3">
      <c r="H720" s="174"/>
      <c r="I720" s="175"/>
      <c r="J720"/>
      <c r="K720"/>
      <c r="L720"/>
      <c r="N720"/>
      <c r="O720"/>
    </row>
    <row r="721" spans="8:15" x14ac:dyDescent="0.3">
      <c r="H721" s="174"/>
      <c r="I721" s="175"/>
      <c r="J721"/>
      <c r="K721"/>
      <c r="L721"/>
      <c r="N721"/>
      <c r="O721"/>
    </row>
    <row r="722" spans="8:15" x14ac:dyDescent="0.3">
      <c r="H722" s="174"/>
      <c r="I722" s="175"/>
      <c r="J722"/>
      <c r="K722"/>
      <c r="L722"/>
      <c r="N722"/>
      <c r="O722"/>
    </row>
    <row r="723" spans="8:15" x14ac:dyDescent="0.3">
      <c r="H723" s="174"/>
      <c r="I723" s="175"/>
      <c r="J723"/>
      <c r="K723"/>
      <c r="L723"/>
      <c r="N723"/>
      <c r="O723"/>
    </row>
    <row r="724" spans="8:15" x14ac:dyDescent="0.3">
      <c r="H724" s="174"/>
      <c r="I724" s="175"/>
      <c r="J724"/>
      <c r="K724"/>
      <c r="L724"/>
      <c r="N724"/>
      <c r="O724"/>
    </row>
    <row r="725" spans="8:15" x14ac:dyDescent="0.3">
      <c r="H725" s="174"/>
      <c r="I725" s="175"/>
      <c r="J725"/>
      <c r="K725"/>
      <c r="L725"/>
      <c r="N725"/>
      <c r="O725"/>
    </row>
    <row r="726" spans="8:15" x14ac:dyDescent="0.3">
      <c r="H726" s="174"/>
      <c r="I726" s="175"/>
      <c r="J726"/>
      <c r="K726"/>
      <c r="L726"/>
      <c r="N726"/>
      <c r="O726"/>
    </row>
    <row r="727" spans="8:15" x14ac:dyDescent="0.3">
      <c r="H727" s="174"/>
      <c r="I727" s="175"/>
      <c r="J727"/>
      <c r="K727"/>
      <c r="L727"/>
      <c r="N727"/>
      <c r="O727"/>
    </row>
    <row r="728" spans="8:15" x14ac:dyDescent="0.3">
      <c r="H728" s="174"/>
      <c r="I728" s="175"/>
      <c r="J728"/>
      <c r="K728"/>
      <c r="L728"/>
      <c r="N728"/>
      <c r="O728"/>
    </row>
    <row r="729" spans="8:15" x14ac:dyDescent="0.3">
      <c r="H729" s="174"/>
      <c r="I729" s="175"/>
      <c r="J729"/>
      <c r="K729"/>
      <c r="L729"/>
      <c r="N729"/>
      <c r="O729"/>
    </row>
    <row r="730" spans="8:15" x14ac:dyDescent="0.3">
      <c r="H730" s="174"/>
      <c r="I730" s="175"/>
      <c r="J730"/>
      <c r="K730"/>
      <c r="L730"/>
      <c r="N730"/>
      <c r="O730"/>
    </row>
    <row r="731" spans="8:15" x14ac:dyDescent="0.3">
      <c r="H731" s="174"/>
      <c r="I731" s="175"/>
      <c r="J731"/>
      <c r="K731"/>
      <c r="L731"/>
      <c r="N731"/>
      <c r="O731"/>
    </row>
    <row r="732" spans="8:15" x14ac:dyDescent="0.3">
      <c r="H732" s="174"/>
      <c r="I732" s="175"/>
      <c r="J732"/>
      <c r="K732"/>
      <c r="L732"/>
      <c r="N732"/>
      <c r="O732"/>
    </row>
    <row r="733" spans="8:15" x14ac:dyDescent="0.3">
      <c r="H733" s="174"/>
      <c r="I733" s="175"/>
      <c r="J733"/>
      <c r="K733"/>
      <c r="L733"/>
      <c r="N733"/>
      <c r="O733"/>
    </row>
    <row r="734" spans="8:15" x14ac:dyDescent="0.3">
      <c r="H734" s="174"/>
      <c r="I734" s="175"/>
      <c r="J734"/>
      <c r="K734"/>
      <c r="L734"/>
      <c r="N734"/>
      <c r="O734"/>
    </row>
    <row r="735" spans="8:15" x14ac:dyDescent="0.3">
      <c r="H735" s="174"/>
      <c r="I735" s="175"/>
      <c r="J735"/>
      <c r="K735"/>
      <c r="L735"/>
      <c r="N735"/>
      <c r="O735"/>
    </row>
    <row r="736" spans="8:15" x14ac:dyDescent="0.3">
      <c r="H736" s="174"/>
      <c r="I736" s="175"/>
      <c r="J736"/>
      <c r="K736"/>
      <c r="L736"/>
      <c r="N736"/>
      <c r="O736"/>
    </row>
    <row r="737" spans="8:15" x14ac:dyDescent="0.3">
      <c r="H737" s="174"/>
      <c r="I737" s="175"/>
      <c r="J737"/>
      <c r="K737"/>
      <c r="L737"/>
      <c r="N737"/>
      <c r="O737"/>
    </row>
    <row r="738" spans="8:15" x14ac:dyDescent="0.3">
      <c r="H738" s="174"/>
      <c r="I738" s="175"/>
      <c r="J738"/>
      <c r="K738"/>
      <c r="L738"/>
      <c r="N738"/>
      <c r="O738"/>
    </row>
    <row r="739" spans="8:15" x14ac:dyDescent="0.3">
      <c r="H739" s="174"/>
      <c r="I739" s="175"/>
      <c r="J739"/>
      <c r="K739"/>
      <c r="L739"/>
      <c r="N739"/>
      <c r="O739"/>
    </row>
    <row r="740" spans="8:15" x14ac:dyDescent="0.3">
      <c r="H740" s="174"/>
      <c r="I740" s="175"/>
      <c r="J740"/>
      <c r="K740"/>
      <c r="L740"/>
      <c r="N740"/>
      <c r="O740"/>
    </row>
    <row r="741" spans="8:15" x14ac:dyDescent="0.3">
      <c r="H741" s="174"/>
      <c r="I741" s="175"/>
      <c r="J741"/>
      <c r="K741"/>
      <c r="L741"/>
      <c r="N741"/>
      <c r="O741"/>
    </row>
    <row r="742" spans="8:15" x14ac:dyDescent="0.3">
      <c r="H742" s="174"/>
      <c r="I742" s="175"/>
      <c r="J742"/>
      <c r="K742"/>
      <c r="L742"/>
      <c r="N742"/>
      <c r="O742"/>
    </row>
    <row r="743" spans="8:15" x14ac:dyDescent="0.3">
      <c r="H743" s="174"/>
      <c r="I743" s="175"/>
      <c r="J743"/>
      <c r="K743"/>
      <c r="L743"/>
      <c r="N743"/>
      <c r="O743"/>
    </row>
    <row r="744" spans="8:15" x14ac:dyDescent="0.3">
      <c r="H744" s="174"/>
      <c r="I744" s="175"/>
      <c r="J744"/>
      <c r="K744"/>
      <c r="L744"/>
      <c r="N744"/>
      <c r="O744"/>
    </row>
    <row r="745" spans="8:15" x14ac:dyDescent="0.3">
      <c r="H745" s="174"/>
      <c r="I745" s="175"/>
      <c r="J745"/>
      <c r="K745"/>
      <c r="L745"/>
      <c r="N745"/>
      <c r="O745"/>
    </row>
    <row r="746" spans="8:15" x14ac:dyDescent="0.3">
      <c r="H746" s="174"/>
      <c r="I746" s="175"/>
      <c r="J746"/>
      <c r="K746"/>
      <c r="L746"/>
      <c r="N746"/>
      <c r="O746"/>
    </row>
    <row r="747" spans="8:15" x14ac:dyDescent="0.3">
      <c r="H747" s="174"/>
      <c r="I747" s="175"/>
      <c r="J747"/>
      <c r="K747"/>
      <c r="L747"/>
      <c r="N747"/>
      <c r="O747"/>
    </row>
    <row r="748" spans="8:15" x14ac:dyDescent="0.3">
      <c r="H748" s="174"/>
      <c r="I748" s="175"/>
      <c r="J748"/>
      <c r="K748"/>
      <c r="L748"/>
      <c r="N748"/>
      <c r="O748"/>
    </row>
    <row r="749" spans="8:15" x14ac:dyDescent="0.3">
      <c r="H749" s="174"/>
      <c r="I749" s="175"/>
      <c r="J749"/>
      <c r="K749"/>
      <c r="L749"/>
      <c r="N749"/>
      <c r="O749"/>
    </row>
    <row r="750" spans="8:15" x14ac:dyDescent="0.3">
      <c r="H750" s="174"/>
      <c r="I750" s="175"/>
      <c r="J750"/>
      <c r="K750"/>
      <c r="L750"/>
      <c r="N750"/>
      <c r="O750"/>
    </row>
    <row r="751" spans="8:15" x14ac:dyDescent="0.3">
      <c r="H751" s="174"/>
      <c r="I751" s="175"/>
      <c r="J751"/>
      <c r="K751"/>
      <c r="L751"/>
      <c r="N751"/>
      <c r="O751"/>
    </row>
    <row r="752" spans="8:15" x14ac:dyDescent="0.3">
      <c r="H752" s="174"/>
      <c r="I752" s="175"/>
      <c r="J752"/>
      <c r="K752"/>
      <c r="L752"/>
      <c r="N752"/>
      <c r="O752"/>
    </row>
    <row r="753" spans="8:15" x14ac:dyDescent="0.3">
      <c r="H753" s="174"/>
      <c r="I753" s="175"/>
      <c r="J753"/>
      <c r="K753"/>
      <c r="L753"/>
      <c r="N753"/>
      <c r="O753"/>
    </row>
    <row r="754" spans="8:15" x14ac:dyDescent="0.3">
      <c r="H754" s="174"/>
      <c r="I754" s="175"/>
      <c r="J754"/>
      <c r="K754"/>
      <c r="L754"/>
      <c r="N754"/>
      <c r="O754"/>
    </row>
    <row r="755" spans="8:15" x14ac:dyDescent="0.3">
      <c r="H755" s="174"/>
      <c r="I755" s="175"/>
      <c r="J755"/>
      <c r="K755"/>
      <c r="L755"/>
      <c r="N755"/>
      <c r="O755"/>
    </row>
    <row r="756" spans="8:15" x14ac:dyDescent="0.3">
      <c r="H756" s="174"/>
      <c r="I756" s="175"/>
      <c r="J756"/>
      <c r="K756"/>
      <c r="L756"/>
      <c r="N756"/>
      <c r="O756"/>
    </row>
    <row r="757" spans="8:15" x14ac:dyDescent="0.3">
      <c r="H757" s="174"/>
      <c r="I757" s="175"/>
      <c r="J757"/>
      <c r="K757"/>
      <c r="L757"/>
      <c r="N757"/>
      <c r="O757"/>
    </row>
    <row r="758" spans="8:15" x14ac:dyDescent="0.3">
      <c r="H758" s="174"/>
      <c r="I758" s="175"/>
      <c r="J758"/>
      <c r="K758"/>
      <c r="L758"/>
      <c r="N758"/>
      <c r="O758"/>
    </row>
    <row r="759" spans="8:15" x14ac:dyDescent="0.3">
      <c r="H759" s="174"/>
      <c r="I759" s="175"/>
      <c r="J759"/>
      <c r="K759"/>
      <c r="L759"/>
      <c r="N759"/>
      <c r="O759"/>
    </row>
    <row r="760" spans="8:15" x14ac:dyDescent="0.3">
      <c r="H760" s="174"/>
      <c r="I760" s="175"/>
      <c r="J760"/>
      <c r="K760"/>
      <c r="L760"/>
      <c r="N760"/>
      <c r="O760"/>
    </row>
    <row r="761" spans="8:15" x14ac:dyDescent="0.3">
      <c r="H761" s="174"/>
      <c r="I761" s="175"/>
      <c r="J761"/>
      <c r="K761"/>
      <c r="L761"/>
      <c r="N761"/>
      <c r="O761"/>
    </row>
    <row r="762" spans="8:15" x14ac:dyDescent="0.3">
      <c r="H762" s="174"/>
      <c r="I762" s="175"/>
      <c r="J762"/>
      <c r="K762"/>
      <c r="L762"/>
      <c r="N762"/>
      <c r="O762"/>
    </row>
    <row r="763" spans="8:15" x14ac:dyDescent="0.3">
      <c r="H763" s="174"/>
      <c r="I763" s="175"/>
      <c r="J763"/>
      <c r="K763"/>
      <c r="L763"/>
      <c r="N763"/>
      <c r="O763"/>
    </row>
    <row r="764" spans="8:15" x14ac:dyDescent="0.3">
      <c r="H764" s="174"/>
      <c r="I764" s="175"/>
      <c r="J764"/>
      <c r="K764"/>
      <c r="L764"/>
      <c r="N764"/>
      <c r="O764"/>
    </row>
    <row r="765" spans="8:15" x14ac:dyDescent="0.3">
      <c r="H765" s="174"/>
      <c r="I765" s="175"/>
      <c r="J765"/>
      <c r="K765"/>
      <c r="L765"/>
      <c r="N765"/>
      <c r="O765"/>
    </row>
    <row r="766" spans="8:15" x14ac:dyDescent="0.3">
      <c r="H766" s="174"/>
      <c r="I766" s="175"/>
      <c r="J766"/>
      <c r="K766"/>
      <c r="L766"/>
      <c r="N766"/>
      <c r="O766"/>
    </row>
    <row r="767" spans="8:15" x14ac:dyDescent="0.3">
      <c r="H767" s="174"/>
      <c r="I767" s="175"/>
      <c r="J767"/>
      <c r="K767"/>
      <c r="L767"/>
      <c r="N767"/>
      <c r="O767"/>
    </row>
    <row r="768" spans="8:15" x14ac:dyDescent="0.3">
      <c r="H768" s="174"/>
      <c r="I768" s="175"/>
      <c r="J768"/>
      <c r="K768"/>
      <c r="L768"/>
      <c r="N768"/>
      <c r="O768"/>
    </row>
    <row r="769" spans="8:15" x14ac:dyDescent="0.3">
      <c r="H769" s="174"/>
      <c r="I769" s="175"/>
      <c r="J769"/>
      <c r="K769"/>
      <c r="L769"/>
      <c r="N769"/>
      <c r="O769"/>
    </row>
    <row r="770" spans="8:15" x14ac:dyDescent="0.3">
      <c r="H770" s="174"/>
      <c r="I770" s="175"/>
      <c r="J770"/>
      <c r="K770"/>
      <c r="L770"/>
      <c r="N770"/>
      <c r="O770"/>
    </row>
    <row r="771" spans="8:15" x14ac:dyDescent="0.3">
      <c r="H771" s="174"/>
      <c r="I771" s="175"/>
      <c r="J771"/>
      <c r="K771"/>
      <c r="L771"/>
      <c r="N771"/>
      <c r="O771"/>
    </row>
    <row r="772" spans="8:15" x14ac:dyDescent="0.3">
      <c r="H772" s="174"/>
      <c r="I772" s="175"/>
      <c r="J772"/>
      <c r="K772"/>
      <c r="L772"/>
      <c r="N772"/>
      <c r="O772"/>
    </row>
    <row r="773" spans="8:15" x14ac:dyDescent="0.3">
      <c r="H773" s="174"/>
      <c r="I773" s="175"/>
      <c r="J773"/>
      <c r="K773"/>
      <c r="L773"/>
      <c r="N773"/>
      <c r="O773"/>
    </row>
    <row r="774" spans="8:15" x14ac:dyDescent="0.3">
      <c r="H774" s="174"/>
      <c r="I774" s="175"/>
      <c r="J774"/>
      <c r="K774"/>
      <c r="L774"/>
      <c r="N774"/>
      <c r="O774"/>
    </row>
    <row r="775" spans="8:15" x14ac:dyDescent="0.3">
      <c r="H775" s="174"/>
      <c r="I775" s="175"/>
      <c r="J775"/>
      <c r="K775"/>
      <c r="L775"/>
      <c r="N775"/>
      <c r="O775"/>
    </row>
    <row r="776" spans="8:15" x14ac:dyDescent="0.3">
      <c r="H776" s="174"/>
      <c r="I776" s="175"/>
      <c r="J776"/>
      <c r="K776"/>
      <c r="L776"/>
      <c r="N776"/>
      <c r="O776"/>
    </row>
    <row r="777" spans="8:15" x14ac:dyDescent="0.3">
      <c r="H777" s="174"/>
      <c r="I777" s="175"/>
      <c r="J777"/>
      <c r="K777"/>
      <c r="L777"/>
      <c r="N777"/>
      <c r="O777"/>
    </row>
    <row r="778" spans="8:15" x14ac:dyDescent="0.3">
      <c r="H778" s="174"/>
      <c r="I778" s="175"/>
      <c r="J778"/>
      <c r="K778"/>
      <c r="L778"/>
      <c r="N778"/>
      <c r="O778"/>
    </row>
    <row r="779" spans="8:15" x14ac:dyDescent="0.3">
      <c r="H779" s="174"/>
      <c r="I779" s="175"/>
      <c r="J779"/>
      <c r="K779"/>
      <c r="L779"/>
      <c r="N779"/>
      <c r="O779"/>
    </row>
    <row r="780" spans="8:15" x14ac:dyDescent="0.3">
      <c r="H780" s="174"/>
      <c r="I780" s="175"/>
      <c r="J780"/>
      <c r="K780"/>
      <c r="L780"/>
      <c r="N780"/>
      <c r="O780"/>
    </row>
    <row r="781" spans="8:15" x14ac:dyDescent="0.3">
      <c r="H781" s="174"/>
      <c r="I781" s="175"/>
      <c r="J781"/>
      <c r="K781"/>
      <c r="L781"/>
      <c r="N781"/>
      <c r="O781"/>
    </row>
    <row r="782" spans="8:15" x14ac:dyDescent="0.3">
      <c r="H782" s="174"/>
      <c r="I782" s="175"/>
      <c r="J782"/>
      <c r="K782"/>
      <c r="L782"/>
      <c r="N782"/>
      <c r="O782"/>
    </row>
    <row r="783" spans="8:15" x14ac:dyDescent="0.3">
      <c r="H783" s="174"/>
      <c r="I783" s="175"/>
      <c r="J783"/>
      <c r="K783"/>
      <c r="L783"/>
      <c r="N783"/>
      <c r="O783"/>
    </row>
    <row r="784" spans="8:15" x14ac:dyDescent="0.3">
      <c r="H784" s="174"/>
      <c r="I784" s="175"/>
      <c r="J784"/>
      <c r="K784"/>
      <c r="L784"/>
      <c r="N784"/>
      <c r="O784"/>
    </row>
    <row r="785" spans="8:15" x14ac:dyDescent="0.3">
      <c r="H785" s="174"/>
      <c r="I785" s="175"/>
      <c r="J785"/>
      <c r="K785"/>
      <c r="L785"/>
      <c r="N785"/>
      <c r="O785"/>
    </row>
    <row r="786" spans="8:15" x14ac:dyDescent="0.3">
      <c r="H786" s="174"/>
      <c r="I786" s="175"/>
      <c r="J786"/>
      <c r="K786"/>
      <c r="L786"/>
      <c r="N786"/>
      <c r="O786"/>
    </row>
    <row r="787" spans="8:15" x14ac:dyDescent="0.3">
      <c r="H787" s="174"/>
      <c r="I787" s="175"/>
      <c r="J787"/>
      <c r="K787"/>
      <c r="L787"/>
      <c r="N787"/>
      <c r="O787"/>
    </row>
    <row r="788" spans="8:15" x14ac:dyDescent="0.3">
      <c r="H788" s="174"/>
      <c r="I788" s="175"/>
      <c r="J788"/>
      <c r="K788"/>
      <c r="L788"/>
      <c r="N788"/>
      <c r="O788"/>
    </row>
    <row r="789" spans="8:15" x14ac:dyDescent="0.3">
      <c r="H789" s="174"/>
      <c r="I789" s="175"/>
      <c r="J789"/>
      <c r="K789"/>
      <c r="L789"/>
      <c r="N789"/>
      <c r="O789"/>
    </row>
    <row r="790" spans="8:15" x14ac:dyDescent="0.3">
      <c r="H790" s="174"/>
      <c r="I790" s="175"/>
      <c r="J790"/>
      <c r="K790"/>
      <c r="L790"/>
      <c r="N790"/>
      <c r="O790"/>
    </row>
    <row r="791" spans="8:15" x14ac:dyDescent="0.3">
      <c r="H791" s="174"/>
      <c r="I791" s="175"/>
      <c r="J791"/>
      <c r="K791"/>
      <c r="L791"/>
      <c r="N791"/>
      <c r="O791"/>
    </row>
    <row r="792" spans="8:15" x14ac:dyDescent="0.3">
      <c r="H792" s="174"/>
      <c r="I792" s="175"/>
      <c r="J792"/>
      <c r="K792"/>
      <c r="L792"/>
      <c r="N792"/>
      <c r="O792"/>
    </row>
    <row r="793" spans="8:15" x14ac:dyDescent="0.3">
      <c r="H793" s="174"/>
      <c r="I793" s="175"/>
      <c r="J793"/>
      <c r="K793"/>
      <c r="L793"/>
      <c r="N793"/>
      <c r="O793"/>
    </row>
    <row r="794" spans="8:15" x14ac:dyDescent="0.3">
      <c r="H794" s="174"/>
      <c r="I794" s="175"/>
      <c r="J794"/>
      <c r="K794"/>
      <c r="L794"/>
      <c r="N794"/>
      <c r="O794"/>
    </row>
    <row r="795" spans="8:15" x14ac:dyDescent="0.3">
      <c r="H795" s="174"/>
      <c r="I795" s="175"/>
      <c r="J795"/>
      <c r="K795"/>
      <c r="L795"/>
      <c r="N795"/>
      <c r="O795"/>
    </row>
    <row r="796" spans="8:15" x14ac:dyDescent="0.3">
      <c r="H796" s="174"/>
      <c r="I796" s="175"/>
      <c r="J796"/>
      <c r="K796"/>
      <c r="L796"/>
      <c r="N796"/>
      <c r="O796"/>
    </row>
    <row r="797" spans="8:15" x14ac:dyDescent="0.3">
      <c r="H797" s="174"/>
      <c r="I797" s="175"/>
      <c r="J797"/>
      <c r="K797"/>
      <c r="L797"/>
      <c r="N797"/>
      <c r="O797"/>
    </row>
    <row r="798" spans="8:15" x14ac:dyDescent="0.3">
      <c r="H798" s="174"/>
      <c r="I798" s="175"/>
      <c r="J798"/>
      <c r="K798"/>
      <c r="L798"/>
      <c r="N798"/>
      <c r="O798"/>
    </row>
    <row r="799" spans="8:15" x14ac:dyDescent="0.3">
      <c r="H799" s="174"/>
      <c r="I799" s="175"/>
      <c r="J799"/>
      <c r="K799"/>
      <c r="L799"/>
      <c r="N799"/>
      <c r="O799"/>
    </row>
    <row r="800" spans="8:15" x14ac:dyDescent="0.3">
      <c r="H800" s="174"/>
      <c r="I800" s="175"/>
      <c r="J800"/>
      <c r="K800"/>
      <c r="L800"/>
      <c r="N800"/>
      <c r="O800"/>
    </row>
    <row r="801" spans="8:15" x14ac:dyDescent="0.3">
      <c r="H801" s="174"/>
      <c r="I801" s="175"/>
      <c r="J801"/>
      <c r="K801"/>
      <c r="L801"/>
      <c r="N801"/>
      <c r="O801"/>
    </row>
    <row r="802" spans="8:15" x14ac:dyDescent="0.3">
      <c r="H802" s="174"/>
      <c r="I802" s="175"/>
      <c r="J802"/>
      <c r="K802"/>
      <c r="L802"/>
      <c r="N802"/>
      <c r="O802"/>
    </row>
    <row r="803" spans="8:15" x14ac:dyDescent="0.3">
      <c r="H803" s="174"/>
      <c r="I803" s="175"/>
      <c r="J803"/>
      <c r="K803"/>
      <c r="L803"/>
      <c r="N803"/>
      <c r="O803"/>
    </row>
    <row r="804" spans="8:15" x14ac:dyDescent="0.3">
      <c r="H804" s="174"/>
      <c r="I804" s="175"/>
      <c r="J804"/>
      <c r="K804"/>
      <c r="L804"/>
      <c r="N804"/>
      <c r="O804"/>
    </row>
    <row r="805" spans="8:15" x14ac:dyDescent="0.3">
      <c r="H805" s="174"/>
      <c r="I805" s="175"/>
      <c r="J805"/>
      <c r="K805"/>
      <c r="L805"/>
      <c r="N805"/>
      <c r="O805"/>
    </row>
    <row r="806" spans="8:15" x14ac:dyDescent="0.3">
      <c r="H806" s="174"/>
      <c r="I806" s="175"/>
      <c r="J806"/>
      <c r="K806"/>
      <c r="L806"/>
      <c r="N806"/>
      <c r="O806"/>
    </row>
    <row r="807" spans="8:15" x14ac:dyDescent="0.3">
      <c r="H807" s="174"/>
      <c r="I807" s="175"/>
      <c r="J807"/>
      <c r="K807"/>
      <c r="L807"/>
      <c r="N807"/>
      <c r="O807"/>
    </row>
    <row r="808" spans="8:15" x14ac:dyDescent="0.3">
      <c r="H808" s="174"/>
      <c r="I808" s="175"/>
      <c r="J808"/>
      <c r="K808"/>
      <c r="L808"/>
      <c r="N808"/>
      <c r="O808"/>
    </row>
    <row r="809" spans="8:15" x14ac:dyDescent="0.3">
      <c r="H809" s="174"/>
      <c r="I809" s="175"/>
      <c r="J809"/>
      <c r="K809"/>
      <c r="L809"/>
      <c r="N809"/>
      <c r="O809"/>
    </row>
    <row r="810" spans="8:15" x14ac:dyDescent="0.3">
      <c r="H810" s="174"/>
      <c r="I810" s="175"/>
      <c r="J810"/>
      <c r="K810"/>
      <c r="L810"/>
      <c r="N810"/>
      <c r="O810"/>
    </row>
    <row r="811" spans="8:15" x14ac:dyDescent="0.3">
      <c r="H811" s="174"/>
      <c r="I811" s="175"/>
      <c r="J811"/>
      <c r="K811"/>
      <c r="L811"/>
      <c r="N811"/>
      <c r="O811"/>
    </row>
    <row r="812" spans="8:15" x14ac:dyDescent="0.3">
      <c r="H812" s="174"/>
      <c r="I812" s="175"/>
      <c r="J812"/>
      <c r="K812"/>
      <c r="L812"/>
      <c r="N812"/>
      <c r="O812"/>
    </row>
    <row r="813" spans="8:15" x14ac:dyDescent="0.3">
      <c r="H813" s="174"/>
      <c r="I813" s="175"/>
      <c r="J813"/>
      <c r="K813"/>
      <c r="L813"/>
      <c r="N813"/>
      <c r="O813"/>
    </row>
    <row r="814" spans="8:15" x14ac:dyDescent="0.3">
      <c r="H814" s="174"/>
      <c r="I814" s="175"/>
      <c r="J814"/>
      <c r="K814"/>
      <c r="L814"/>
      <c r="N814"/>
      <c r="O814"/>
    </row>
    <row r="815" spans="8:15" x14ac:dyDescent="0.3">
      <c r="H815" s="174"/>
      <c r="I815" s="175"/>
      <c r="J815"/>
      <c r="K815"/>
      <c r="L815"/>
      <c r="N815"/>
      <c r="O815"/>
    </row>
    <row r="816" spans="8:15" x14ac:dyDescent="0.3">
      <c r="H816" s="174"/>
      <c r="I816" s="175"/>
      <c r="J816"/>
      <c r="K816"/>
      <c r="L816"/>
      <c r="N816"/>
      <c r="O816"/>
    </row>
    <row r="817" spans="8:15" x14ac:dyDescent="0.3">
      <c r="H817" s="174"/>
      <c r="I817" s="175"/>
      <c r="J817"/>
      <c r="K817"/>
      <c r="L817"/>
      <c r="N817"/>
      <c r="O817"/>
    </row>
    <row r="818" spans="8:15" x14ac:dyDescent="0.3">
      <c r="H818" s="174"/>
      <c r="I818" s="175"/>
      <c r="J818"/>
      <c r="K818"/>
      <c r="L818"/>
      <c r="N818"/>
      <c r="O818"/>
    </row>
    <row r="819" spans="8:15" x14ac:dyDescent="0.3">
      <c r="H819" s="174"/>
      <c r="I819" s="175"/>
      <c r="J819"/>
      <c r="K819"/>
      <c r="L819"/>
      <c r="N819"/>
      <c r="O819"/>
    </row>
    <row r="820" spans="8:15" x14ac:dyDescent="0.3">
      <c r="H820" s="174"/>
      <c r="I820" s="175"/>
      <c r="J820"/>
      <c r="K820"/>
      <c r="L820"/>
      <c r="N820"/>
      <c r="O820"/>
    </row>
    <row r="821" spans="8:15" x14ac:dyDescent="0.3">
      <c r="H821" s="174"/>
      <c r="I821" s="175"/>
      <c r="J821"/>
      <c r="K821"/>
      <c r="L821"/>
      <c r="N821"/>
      <c r="O821"/>
    </row>
    <row r="822" spans="8:15" x14ac:dyDescent="0.3">
      <c r="H822" s="174"/>
      <c r="I822" s="175"/>
      <c r="J822"/>
      <c r="K822"/>
      <c r="L822"/>
      <c r="N822"/>
      <c r="O822"/>
    </row>
    <row r="823" spans="8:15" x14ac:dyDescent="0.3">
      <c r="H823" s="174"/>
      <c r="I823" s="175"/>
      <c r="J823"/>
      <c r="K823"/>
      <c r="L823"/>
      <c r="N823"/>
      <c r="O823"/>
    </row>
    <row r="824" spans="8:15" x14ac:dyDescent="0.3">
      <c r="H824" s="174"/>
      <c r="I824" s="175"/>
      <c r="J824"/>
      <c r="K824"/>
      <c r="L824"/>
      <c r="N824"/>
      <c r="O824"/>
    </row>
    <row r="825" spans="8:15" x14ac:dyDescent="0.3">
      <c r="H825" s="174"/>
      <c r="I825" s="175"/>
      <c r="J825"/>
      <c r="K825"/>
      <c r="L825"/>
      <c r="N825"/>
      <c r="O825"/>
    </row>
    <row r="826" spans="8:15" x14ac:dyDescent="0.3">
      <c r="H826" s="174"/>
      <c r="I826" s="175"/>
      <c r="J826"/>
      <c r="K826"/>
      <c r="L826"/>
      <c r="N826"/>
      <c r="O826"/>
    </row>
    <row r="827" spans="8:15" x14ac:dyDescent="0.3">
      <c r="H827" s="174"/>
      <c r="I827" s="175"/>
      <c r="J827"/>
      <c r="K827"/>
      <c r="L827"/>
      <c r="N827"/>
      <c r="O827"/>
    </row>
    <row r="828" spans="8:15" x14ac:dyDescent="0.3">
      <c r="H828" s="174"/>
      <c r="I828" s="175"/>
      <c r="J828"/>
      <c r="K828"/>
      <c r="L828"/>
      <c r="N828"/>
      <c r="O828"/>
    </row>
    <row r="829" spans="8:15" x14ac:dyDescent="0.3">
      <c r="H829" s="174"/>
      <c r="I829" s="175"/>
      <c r="J829"/>
      <c r="K829"/>
      <c r="L829"/>
      <c r="N829"/>
      <c r="O829"/>
    </row>
    <row r="830" spans="8:15" x14ac:dyDescent="0.3">
      <c r="H830" s="174"/>
      <c r="I830" s="175"/>
      <c r="J830"/>
      <c r="K830"/>
      <c r="L830"/>
      <c r="N830"/>
      <c r="O830"/>
    </row>
    <row r="831" spans="8:15" x14ac:dyDescent="0.3">
      <c r="H831" s="174"/>
      <c r="I831" s="175"/>
      <c r="J831"/>
      <c r="K831"/>
      <c r="L831"/>
      <c r="N831"/>
      <c r="O831"/>
    </row>
    <row r="832" spans="8:15" x14ac:dyDescent="0.3">
      <c r="H832" s="174"/>
      <c r="I832" s="175"/>
      <c r="J832"/>
      <c r="K832"/>
      <c r="L832"/>
      <c r="N832"/>
      <c r="O832"/>
    </row>
    <row r="833" spans="8:15" x14ac:dyDescent="0.3">
      <c r="H833" s="174"/>
      <c r="I833" s="175"/>
      <c r="J833"/>
      <c r="K833"/>
      <c r="L833"/>
      <c r="N833"/>
      <c r="O833"/>
    </row>
    <row r="834" spans="8:15" x14ac:dyDescent="0.3">
      <c r="H834" s="174"/>
      <c r="I834" s="175"/>
      <c r="J834"/>
      <c r="K834"/>
      <c r="L834"/>
      <c r="N834"/>
      <c r="O834"/>
    </row>
    <row r="835" spans="8:15" x14ac:dyDescent="0.3">
      <c r="H835" s="174"/>
      <c r="I835" s="175"/>
      <c r="J835"/>
      <c r="K835"/>
      <c r="L835"/>
      <c r="N835"/>
      <c r="O835"/>
    </row>
    <row r="836" spans="8:15" x14ac:dyDescent="0.3">
      <c r="H836" s="174"/>
      <c r="I836" s="175"/>
      <c r="J836"/>
      <c r="K836"/>
      <c r="L836"/>
      <c r="N836"/>
      <c r="O836"/>
    </row>
    <row r="837" spans="8:15" x14ac:dyDescent="0.3">
      <c r="H837" s="174"/>
      <c r="I837" s="175"/>
      <c r="J837"/>
      <c r="K837"/>
      <c r="L837"/>
      <c r="N837"/>
      <c r="O837"/>
    </row>
    <row r="838" spans="8:15" x14ac:dyDescent="0.3">
      <c r="H838" s="174"/>
      <c r="I838" s="175"/>
      <c r="J838"/>
      <c r="K838"/>
      <c r="L838"/>
      <c r="N838"/>
      <c r="O838"/>
    </row>
    <row r="839" spans="8:15" x14ac:dyDescent="0.3">
      <c r="H839" s="174"/>
      <c r="I839" s="175"/>
      <c r="J839"/>
      <c r="K839"/>
      <c r="L839"/>
      <c r="N839"/>
      <c r="O839"/>
    </row>
    <row r="840" spans="8:15" x14ac:dyDescent="0.3">
      <c r="H840" s="174"/>
      <c r="I840" s="175"/>
      <c r="J840"/>
      <c r="K840"/>
      <c r="L840"/>
      <c r="N840"/>
      <c r="O840"/>
    </row>
    <row r="841" spans="8:15" x14ac:dyDescent="0.3">
      <c r="H841" s="174"/>
      <c r="I841" s="175"/>
      <c r="J841"/>
      <c r="K841"/>
      <c r="L841"/>
      <c r="N841"/>
      <c r="O841"/>
    </row>
    <row r="842" spans="8:15" x14ac:dyDescent="0.3">
      <c r="H842" s="174"/>
      <c r="I842" s="175"/>
      <c r="J842"/>
      <c r="K842"/>
      <c r="L842"/>
      <c r="N842"/>
      <c r="O842"/>
    </row>
    <row r="843" spans="8:15" x14ac:dyDescent="0.3">
      <c r="H843" s="174"/>
      <c r="I843" s="175"/>
      <c r="J843"/>
      <c r="K843"/>
      <c r="L843"/>
      <c r="N843"/>
      <c r="O843"/>
    </row>
    <row r="844" spans="8:15" x14ac:dyDescent="0.3">
      <c r="H844" s="174"/>
      <c r="I844" s="175"/>
      <c r="J844"/>
      <c r="K844"/>
      <c r="L844"/>
      <c r="N844"/>
      <c r="O844"/>
    </row>
    <row r="845" spans="8:15" x14ac:dyDescent="0.3">
      <c r="H845" s="174"/>
      <c r="I845" s="175"/>
      <c r="J845"/>
      <c r="K845"/>
      <c r="L845"/>
      <c r="N845"/>
      <c r="O845"/>
    </row>
    <row r="846" spans="8:15" x14ac:dyDescent="0.3">
      <c r="H846" s="174"/>
      <c r="I846" s="175"/>
      <c r="J846"/>
      <c r="K846"/>
      <c r="L846"/>
      <c r="N846"/>
      <c r="O846"/>
    </row>
    <row r="847" spans="8:15" x14ac:dyDescent="0.3">
      <c r="H847" s="174"/>
      <c r="I847" s="175"/>
      <c r="J847"/>
      <c r="K847"/>
      <c r="L847"/>
      <c r="N847"/>
      <c r="O847"/>
    </row>
    <row r="848" spans="8:15" x14ac:dyDescent="0.3">
      <c r="H848" s="174"/>
      <c r="I848" s="175"/>
      <c r="J848"/>
      <c r="K848"/>
      <c r="L848"/>
      <c r="N848"/>
      <c r="O848"/>
    </row>
    <row r="849" spans="8:15" x14ac:dyDescent="0.3">
      <c r="H849" s="174"/>
      <c r="I849" s="175"/>
      <c r="J849"/>
      <c r="K849"/>
      <c r="L849"/>
      <c r="N849"/>
      <c r="O849"/>
    </row>
    <row r="850" spans="8:15" x14ac:dyDescent="0.3">
      <c r="H850" s="174"/>
      <c r="I850" s="175"/>
      <c r="J850"/>
      <c r="K850"/>
      <c r="L850"/>
      <c r="N850"/>
      <c r="O850"/>
    </row>
    <row r="851" spans="8:15" x14ac:dyDescent="0.3">
      <c r="H851" s="174"/>
      <c r="I851" s="175"/>
      <c r="J851"/>
      <c r="K851"/>
      <c r="L851"/>
      <c r="N851"/>
      <c r="O851"/>
    </row>
    <row r="852" spans="8:15" x14ac:dyDescent="0.3">
      <c r="H852" s="174"/>
      <c r="I852" s="175"/>
      <c r="J852"/>
      <c r="K852"/>
      <c r="L852"/>
      <c r="N852"/>
      <c r="O852"/>
    </row>
    <row r="853" spans="8:15" x14ac:dyDescent="0.3">
      <c r="H853" s="174"/>
      <c r="I853" s="175"/>
      <c r="J853"/>
      <c r="K853"/>
      <c r="L853"/>
      <c r="N853"/>
      <c r="O853"/>
    </row>
    <row r="854" spans="8:15" x14ac:dyDescent="0.3">
      <c r="H854" s="174"/>
      <c r="I854" s="175"/>
      <c r="J854"/>
      <c r="K854"/>
      <c r="L854"/>
      <c r="N854"/>
      <c r="O854"/>
    </row>
    <row r="855" spans="8:15" x14ac:dyDescent="0.3">
      <c r="H855" s="174"/>
      <c r="I855" s="175"/>
      <c r="J855"/>
      <c r="K855"/>
      <c r="L855"/>
      <c r="N855"/>
      <c r="O855"/>
    </row>
    <row r="856" spans="8:15" x14ac:dyDescent="0.3">
      <c r="H856" s="174"/>
      <c r="I856" s="175"/>
      <c r="J856"/>
      <c r="K856"/>
      <c r="L856"/>
      <c r="N856"/>
      <c r="O856"/>
    </row>
    <row r="857" spans="8:15" x14ac:dyDescent="0.3">
      <c r="H857" s="174"/>
      <c r="I857" s="175"/>
      <c r="J857"/>
      <c r="K857"/>
      <c r="L857"/>
      <c r="N857"/>
      <c r="O857"/>
    </row>
    <row r="858" spans="8:15" x14ac:dyDescent="0.3">
      <c r="H858" s="174"/>
      <c r="I858" s="175"/>
      <c r="J858"/>
      <c r="K858"/>
      <c r="L858"/>
      <c r="N858"/>
      <c r="O858"/>
    </row>
    <row r="859" spans="8:15" x14ac:dyDescent="0.3">
      <c r="H859" s="174"/>
      <c r="I859" s="175"/>
      <c r="J859"/>
      <c r="K859"/>
      <c r="L859"/>
      <c r="N859"/>
      <c r="O859"/>
    </row>
    <row r="860" spans="8:15" x14ac:dyDescent="0.3">
      <c r="H860" s="174"/>
      <c r="I860" s="175"/>
      <c r="J860"/>
      <c r="K860"/>
      <c r="L860"/>
      <c r="N860"/>
      <c r="O860"/>
    </row>
    <row r="861" spans="8:15" x14ac:dyDescent="0.3">
      <c r="H861" s="174"/>
      <c r="I861" s="175"/>
      <c r="J861"/>
      <c r="K861"/>
      <c r="L861"/>
      <c r="N861"/>
      <c r="O861"/>
    </row>
    <row r="862" spans="8:15" x14ac:dyDescent="0.3">
      <c r="H862" s="174"/>
      <c r="I862" s="175"/>
      <c r="J862"/>
      <c r="K862"/>
      <c r="L862"/>
      <c r="N862"/>
      <c r="O862"/>
    </row>
    <row r="863" spans="8:15" x14ac:dyDescent="0.3">
      <c r="H863" s="174"/>
      <c r="I863" s="175"/>
      <c r="J863"/>
      <c r="K863"/>
      <c r="L863"/>
      <c r="N863"/>
      <c r="O863"/>
    </row>
    <row r="864" spans="8:15" x14ac:dyDescent="0.3">
      <c r="H864" s="174"/>
      <c r="I864" s="175"/>
      <c r="J864"/>
      <c r="K864"/>
      <c r="L864"/>
      <c r="N864"/>
      <c r="O864"/>
    </row>
    <row r="865" spans="8:15" x14ac:dyDescent="0.3">
      <c r="H865" s="174"/>
      <c r="I865" s="175"/>
      <c r="J865"/>
      <c r="K865"/>
      <c r="L865"/>
      <c r="N865"/>
      <c r="O865"/>
    </row>
    <row r="866" spans="8:15" x14ac:dyDescent="0.3">
      <c r="H866" s="174"/>
      <c r="I866" s="175"/>
      <c r="J866"/>
      <c r="K866"/>
      <c r="L866"/>
      <c r="N866"/>
      <c r="O866"/>
    </row>
    <row r="867" spans="8:15" x14ac:dyDescent="0.3">
      <c r="H867" s="174"/>
      <c r="I867" s="175"/>
      <c r="J867"/>
      <c r="K867"/>
      <c r="L867"/>
      <c r="N867"/>
      <c r="O867"/>
    </row>
    <row r="868" spans="8:15" x14ac:dyDescent="0.3">
      <c r="H868" s="174"/>
      <c r="I868" s="175"/>
      <c r="J868"/>
      <c r="K868"/>
      <c r="L868"/>
      <c r="N868"/>
      <c r="O868"/>
    </row>
    <row r="869" spans="8:15" x14ac:dyDescent="0.3">
      <c r="H869" s="174"/>
      <c r="I869" s="175"/>
      <c r="J869"/>
      <c r="K869"/>
      <c r="L869"/>
      <c r="N869"/>
      <c r="O869"/>
    </row>
    <row r="870" spans="8:15" x14ac:dyDescent="0.3">
      <c r="H870" s="174"/>
      <c r="I870" s="175"/>
      <c r="J870"/>
      <c r="K870"/>
      <c r="L870"/>
      <c r="N870"/>
      <c r="O870"/>
    </row>
    <row r="871" spans="8:15" x14ac:dyDescent="0.3">
      <c r="H871" s="174"/>
      <c r="I871" s="175"/>
      <c r="J871"/>
      <c r="K871"/>
      <c r="L871"/>
      <c r="N871"/>
      <c r="O871"/>
    </row>
    <row r="872" spans="8:15" x14ac:dyDescent="0.3">
      <c r="H872" s="174"/>
      <c r="I872" s="175"/>
      <c r="J872"/>
      <c r="K872"/>
      <c r="L872"/>
      <c r="N872"/>
      <c r="O872"/>
    </row>
    <row r="873" spans="8:15" x14ac:dyDescent="0.3">
      <c r="H873" s="174"/>
      <c r="I873" s="175"/>
      <c r="J873"/>
      <c r="K873"/>
      <c r="L873"/>
      <c r="N873"/>
      <c r="O873"/>
    </row>
    <row r="874" spans="8:15" x14ac:dyDescent="0.3">
      <c r="H874" s="174"/>
      <c r="I874" s="175"/>
      <c r="J874"/>
      <c r="K874"/>
      <c r="L874"/>
      <c r="N874"/>
      <c r="O874"/>
    </row>
    <row r="875" spans="8:15" x14ac:dyDescent="0.3">
      <c r="H875" s="174"/>
      <c r="I875" s="175"/>
      <c r="J875"/>
      <c r="K875"/>
      <c r="L875"/>
      <c r="N875"/>
      <c r="O875"/>
    </row>
    <row r="876" spans="8:15" x14ac:dyDescent="0.3">
      <c r="H876" s="174"/>
      <c r="I876" s="175"/>
      <c r="J876"/>
      <c r="K876"/>
      <c r="L876"/>
      <c r="N876"/>
      <c r="O876"/>
    </row>
    <row r="877" spans="8:15" x14ac:dyDescent="0.3">
      <c r="H877" s="174"/>
      <c r="I877" s="175"/>
      <c r="J877"/>
      <c r="K877"/>
      <c r="L877"/>
      <c r="N877"/>
      <c r="O877"/>
    </row>
    <row r="878" spans="8:15" x14ac:dyDescent="0.3">
      <c r="H878" s="174"/>
      <c r="I878" s="175"/>
      <c r="J878"/>
      <c r="K878"/>
      <c r="L878"/>
      <c r="N878"/>
      <c r="O878"/>
    </row>
    <row r="879" spans="8:15" x14ac:dyDescent="0.3">
      <c r="H879" s="174"/>
      <c r="I879" s="175"/>
      <c r="J879"/>
      <c r="K879"/>
      <c r="L879"/>
      <c r="N879"/>
      <c r="O879"/>
    </row>
    <row r="880" spans="8:15" x14ac:dyDescent="0.3">
      <c r="H880" s="174"/>
      <c r="I880" s="175"/>
      <c r="J880"/>
      <c r="K880"/>
      <c r="L880"/>
      <c r="N880"/>
      <c r="O880"/>
    </row>
    <row r="881" spans="8:15" x14ac:dyDescent="0.3">
      <c r="H881" s="174"/>
      <c r="I881" s="175"/>
      <c r="J881"/>
      <c r="K881"/>
      <c r="L881"/>
      <c r="N881"/>
      <c r="O881"/>
    </row>
    <row r="882" spans="8:15" x14ac:dyDescent="0.3">
      <c r="H882" s="174"/>
      <c r="I882" s="175"/>
      <c r="J882"/>
      <c r="K882"/>
      <c r="L882"/>
      <c r="N882"/>
      <c r="O882"/>
    </row>
    <row r="883" spans="8:15" x14ac:dyDescent="0.3">
      <c r="H883" s="174"/>
      <c r="I883" s="175"/>
      <c r="J883"/>
      <c r="K883"/>
      <c r="L883"/>
      <c r="N883"/>
      <c r="O883"/>
    </row>
    <row r="884" spans="8:15" x14ac:dyDescent="0.3">
      <c r="H884" s="174"/>
      <c r="I884" s="175"/>
      <c r="J884"/>
      <c r="K884"/>
      <c r="L884"/>
      <c r="N884"/>
      <c r="O884"/>
    </row>
    <row r="885" spans="8:15" x14ac:dyDescent="0.3">
      <c r="H885" s="174"/>
      <c r="I885" s="175"/>
      <c r="J885"/>
      <c r="K885"/>
      <c r="L885"/>
      <c r="N885"/>
      <c r="O885"/>
    </row>
    <row r="886" spans="8:15" x14ac:dyDescent="0.3">
      <c r="H886" s="174"/>
      <c r="I886" s="175"/>
      <c r="J886"/>
      <c r="K886"/>
      <c r="L886"/>
      <c r="N886"/>
      <c r="O886"/>
    </row>
    <row r="887" spans="8:15" x14ac:dyDescent="0.3">
      <c r="H887" s="174"/>
      <c r="I887" s="175"/>
      <c r="J887"/>
      <c r="K887"/>
      <c r="L887"/>
      <c r="N887"/>
      <c r="O887"/>
    </row>
    <row r="888" spans="8:15" x14ac:dyDescent="0.3">
      <c r="H888" s="174"/>
      <c r="I888" s="175"/>
      <c r="J888"/>
      <c r="K888"/>
      <c r="L888"/>
      <c r="N888"/>
      <c r="O888"/>
    </row>
    <row r="889" spans="8:15" x14ac:dyDescent="0.3">
      <c r="H889" s="174"/>
      <c r="I889" s="175"/>
      <c r="J889"/>
      <c r="K889"/>
      <c r="L889"/>
      <c r="N889"/>
      <c r="O889"/>
    </row>
    <row r="890" spans="8:15" x14ac:dyDescent="0.3">
      <c r="H890" s="174"/>
      <c r="I890" s="175"/>
      <c r="J890"/>
      <c r="K890"/>
      <c r="L890"/>
      <c r="N890"/>
      <c r="O890"/>
    </row>
    <row r="891" spans="8:15" x14ac:dyDescent="0.3">
      <c r="H891" s="174"/>
      <c r="I891" s="175"/>
      <c r="J891"/>
      <c r="K891"/>
      <c r="L891"/>
      <c r="N891"/>
      <c r="O891"/>
    </row>
    <row r="892" spans="8:15" x14ac:dyDescent="0.3">
      <c r="H892" s="174"/>
      <c r="I892" s="175"/>
      <c r="J892"/>
      <c r="K892"/>
      <c r="L892"/>
      <c r="N892"/>
      <c r="O892"/>
    </row>
    <row r="893" spans="8:15" x14ac:dyDescent="0.3">
      <c r="H893" s="174"/>
      <c r="I893" s="175"/>
      <c r="J893"/>
      <c r="K893"/>
      <c r="L893"/>
      <c r="N893"/>
      <c r="O893"/>
    </row>
    <row r="894" spans="8:15" x14ac:dyDescent="0.3">
      <c r="H894" s="174"/>
      <c r="I894" s="175"/>
      <c r="J894"/>
      <c r="K894"/>
      <c r="L894"/>
      <c r="N894"/>
      <c r="O894"/>
    </row>
    <row r="895" spans="8:15" x14ac:dyDescent="0.3">
      <c r="H895" s="174"/>
      <c r="I895" s="175"/>
      <c r="J895"/>
      <c r="K895"/>
      <c r="L895"/>
      <c r="N895"/>
      <c r="O895"/>
    </row>
    <row r="896" spans="8:15" x14ac:dyDescent="0.3">
      <c r="H896" s="174"/>
      <c r="I896" s="175"/>
      <c r="J896"/>
      <c r="K896"/>
      <c r="L896"/>
      <c r="N896"/>
      <c r="O896"/>
    </row>
    <row r="897" spans="8:15" x14ac:dyDescent="0.3">
      <c r="H897" s="174"/>
      <c r="I897" s="175"/>
      <c r="J897"/>
      <c r="K897"/>
      <c r="L897"/>
      <c r="N897"/>
      <c r="O897"/>
    </row>
    <row r="898" spans="8:15" x14ac:dyDescent="0.3">
      <c r="H898" s="174"/>
      <c r="I898" s="175"/>
      <c r="J898"/>
      <c r="K898"/>
      <c r="L898"/>
      <c r="N898"/>
      <c r="O898"/>
    </row>
    <row r="899" spans="8:15" x14ac:dyDescent="0.3">
      <c r="H899" s="174"/>
      <c r="I899" s="175"/>
      <c r="J899"/>
      <c r="K899"/>
      <c r="L899"/>
      <c r="N899"/>
      <c r="O899"/>
    </row>
    <row r="900" spans="8:15" x14ac:dyDescent="0.3">
      <c r="H900" s="174"/>
      <c r="I900" s="175"/>
      <c r="J900"/>
      <c r="K900"/>
      <c r="L900"/>
      <c r="N900"/>
      <c r="O900"/>
    </row>
    <row r="901" spans="8:15" x14ac:dyDescent="0.3">
      <c r="H901" s="174"/>
      <c r="I901" s="175"/>
      <c r="J901"/>
      <c r="K901"/>
      <c r="L901"/>
      <c r="N901"/>
      <c r="O901"/>
    </row>
    <row r="902" spans="8:15" x14ac:dyDescent="0.3">
      <c r="H902" s="174"/>
      <c r="I902" s="175"/>
      <c r="J902"/>
      <c r="K902"/>
      <c r="L902"/>
      <c r="N902"/>
      <c r="O902"/>
    </row>
    <row r="903" spans="8:15" x14ac:dyDescent="0.3">
      <c r="H903" s="174"/>
      <c r="I903" s="175"/>
      <c r="J903"/>
      <c r="K903"/>
      <c r="L903"/>
      <c r="N903"/>
      <c r="O903"/>
    </row>
    <row r="904" spans="8:15" x14ac:dyDescent="0.3">
      <c r="H904" s="174"/>
      <c r="I904" s="175"/>
      <c r="J904"/>
      <c r="K904"/>
      <c r="L904"/>
      <c r="N904"/>
      <c r="O904"/>
    </row>
    <row r="905" spans="8:15" x14ac:dyDescent="0.3">
      <c r="H905" s="174"/>
      <c r="I905" s="175"/>
      <c r="J905"/>
      <c r="K905"/>
      <c r="L905"/>
      <c r="N905"/>
      <c r="O905"/>
    </row>
    <row r="906" spans="8:15" x14ac:dyDescent="0.3">
      <c r="H906" s="174"/>
      <c r="I906" s="175"/>
      <c r="J906"/>
      <c r="K906"/>
      <c r="L906"/>
      <c r="N906"/>
      <c r="O906"/>
    </row>
    <row r="907" spans="8:15" x14ac:dyDescent="0.3">
      <c r="H907" s="174"/>
      <c r="I907" s="175"/>
      <c r="J907"/>
      <c r="K907"/>
      <c r="L907"/>
      <c r="N907"/>
      <c r="O907"/>
    </row>
    <row r="908" spans="8:15" x14ac:dyDescent="0.3">
      <c r="H908" s="174"/>
      <c r="I908" s="175"/>
      <c r="J908"/>
      <c r="K908"/>
      <c r="L908"/>
      <c r="N908"/>
      <c r="O908"/>
    </row>
    <row r="909" spans="8:15" x14ac:dyDescent="0.3">
      <c r="H909" s="174"/>
      <c r="I909" s="175"/>
      <c r="J909"/>
      <c r="K909"/>
      <c r="L909"/>
      <c r="N909"/>
      <c r="O909"/>
    </row>
    <row r="910" spans="8:15" x14ac:dyDescent="0.3">
      <c r="H910" s="174"/>
      <c r="I910" s="175"/>
      <c r="J910"/>
      <c r="K910"/>
      <c r="L910"/>
      <c r="N910"/>
      <c r="O910"/>
    </row>
    <row r="911" spans="8:15" x14ac:dyDescent="0.3">
      <c r="H911" s="174"/>
      <c r="I911" s="175"/>
      <c r="J911"/>
      <c r="K911"/>
      <c r="L911"/>
      <c r="N911"/>
      <c r="O911"/>
    </row>
    <row r="912" spans="8:15" x14ac:dyDescent="0.3">
      <c r="H912" s="174"/>
      <c r="I912" s="175"/>
      <c r="J912"/>
      <c r="K912"/>
      <c r="L912"/>
      <c r="N912"/>
      <c r="O912"/>
    </row>
    <row r="913" spans="8:15" x14ac:dyDescent="0.3">
      <c r="H913" s="174"/>
      <c r="I913" s="175"/>
      <c r="J913"/>
      <c r="K913"/>
      <c r="L913"/>
      <c r="N913"/>
      <c r="O913"/>
    </row>
    <row r="914" spans="8:15" x14ac:dyDescent="0.3">
      <c r="H914" s="174"/>
      <c r="I914" s="175"/>
      <c r="J914"/>
      <c r="K914"/>
      <c r="L914"/>
      <c r="N914"/>
      <c r="O914"/>
    </row>
    <row r="915" spans="8:15" x14ac:dyDescent="0.3">
      <c r="H915" s="174"/>
      <c r="I915" s="175"/>
      <c r="J915"/>
      <c r="K915"/>
      <c r="L915"/>
      <c r="N915"/>
      <c r="O915"/>
    </row>
    <row r="916" spans="8:15" x14ac:dyDescent="0.3">
      <c r="H916" s="174"/>
      <c r="I916" s="175"/>
      <c r="J916"/>
      <c r="K916"/>
      <c r="L916"/>
      <c r="N916"/>
      <c r="O916"/>
    </row>
    <row r="917" spans="8:15" x14ac:dyDescent="0.3">
      <c r="H917" s="174"/>
      <c r="I917" s="175"/>
      <c r="J917"/>
      <c r="K917"/>
      <c r="L917"/>
      <c r="N917"/>
      <c r="O917"/>
    </row>
    <row r="918" spans="8:15" x14ac:dyDescent="0.3">
      <c r="H918" s="174"/>
      <c r="I918" s="175"/>
      <c r="J918"/>
      <c r="K918"/>
      <c r="L918"/>
      <c r="N918"/>
      <c r="O918"/>
    </row>
    <row r="919" spans="8:15" x14ac:dyDescent="0.3">
      <c r="H919" s="174"/>
      <c r="I919" s="175"/>
      <c r="J919"/>
      <c r="K919"/>
      <c r="L919"/>
      <c r="N919"/>
      <c r="O919"/>
    </row>
    <row r="920" spans="8:15" x14ac:dyDescent="0.3">
      <c r="H920" s="174"/>
      <c r="I920" s="175"/>
      <c r="J920"/>
      <c r="K920"/>
      <c r="L920"/>
      <c r="N920"/>
      <c r="O920"/>
    </row>
    <row r="921" spans="8:15" x14ac:dyDescent="0.3">
      <c r="H921" s="174"/>
      <c r="I921" s="175"/>
      <c r="J921"/>
      <c r="K921"/>
      <c r="L921"/>
      <c r="N921"/>
      <c r="O921"/>
    </row>
    <row r="922" spans="8:15" x14ac:dyDescent="0.3">
      <c r="H922" s="174"/>
      <c r="I922" s="175"/>
      <c r="J922"/>
      <c r="K922"/>
      <c r="L922"/>
      <c r="N922"/>
      <c r="O922"/>
    </row>
    <row r="923" spans="8:15" x14ac:dyDescent="0.3">
      <c r="H923" s="174"/>
      <c r="I923" s="175"/>
      <c r="J923"/>
      <c r="K923"/>
      <c r="L923"/>
      <c r="N923"/>
      <c r="O923"/>
    </row>
    <row r="924" spans="8:15" x14ac:dyDescent="0.3">
      <c r="H924" s="174"/>
      <c r="I924" s="175"/>
      <c r="J924"/>
      <c r="K924"/>
      <c r="L924"/>
      <c r="N924"/>
      <c r="O924"/>
    </row>
    <row r="925" spans="8:15" x14ac:dyDescent="0.3">
      <c r="H925" s="174"/>
      <c r="I925" s="175"/>
      <c r="J925"/>
      <c r="K925"/>
      <c r="L925"/>
      <c r="N925"/>
      <c r="O925"/>
    </row>
    <row r="926" spans="8:15" x14ac:dyDescent="0.3">
      <c r="H926" s="174"/>
      <c r="I926" s="175"/>
      <c r="J926"/>
      <c r="K926"/>
      <c r="L926"/>
      <c r="N926"/>
      <c r="O926"/>
    </row>
    <row r="927" spans="8:15" x14ac:dyDescent="0.3">
      <c r="H927" s="174"/>
      <c r="I927" s="175"/>
      <c r="J927"/>
      <c r="K927"/>
      <c r="L927"/>
      <c r="N927"/>
      <c r="O927"/>
    </row>
    <row r="928" spans="8:15" x14ac:dyDescent="0.3">
      <c r="H928" s="174"/>
      <c r="I928" s="175"/>
      <c r="J928"/>
      <c r="K928"/>
      <c r="L928"/>
      <c r="N928"/>
      <c r="O928"/>
    </row>
    <row r="929" spans="8:15" x14ac:dyDescent="0.3">
      <c r="H929" s="174"/>
      <c r="I929" s="175"/>
      <c r="J929"/>
      <c r="K929"/>
      <c r="L929"/>
      <c r="N929"/>
      <c r="O929"/>
    </row>
    <row r="930" spans="8:15" x14ac:dyDescent="0.3">
      <c r="H930" s="174"/>
      <c r="I930" s="175"/>
      <c r="J930"/>
      <c r="K930"/>
      <c r="L930"/>
      <c r="N930"/>
      <c r="O930"/>
    </row>
    <row r="931" spans="8:15" x14ac:dyDescent="0.3">
      <c r="H931" s="174"/>
      <c r="I931" s="175"/>
      <c r="J931"/>
      <c r="K931"/>
      <c r="L931"/>
      <c r="N931"/>
      <c r="O931"/>
    </row>
    <row r="932" spans="8:15" x14ac:dyDescent="0.3">
      <c r="H932" s="174"/>
      <c r="I932" s="175"/>
      <c r="J932"/>
      <c r="K932"/>
      <c r="L932"/>
      <c r="N932"/>
      <c r="O932"/>
    </row>
    <row r="933" spans="8:15" x14ac:dyDescent="0.3">
      <c r="H933" s="174"/>
      <c r="I933" s="175"/>
      <c r="J933"/>
      <c r="K933"/>
      <c r="L933"/>
      <c r="N933"/>
      <c r="O933"/>
    </row>
    <row r="934" spans="8:15" x14ac:dyDescent="0.3">
      <c r="H934" s="174"/>
      <c r="I934" s="175"/>
      <c r="J934"/>
      <c r="K934"/>
      <c r="L934"/>
      <c r="N934"/>
      <c r="O934"/>
    </row>
    <row r="935" spans="8:15" x14ac:dyDescent="0.3">
      <c r="H935" s="174"/>
      <c r="I935" s="175"/>
      <c r="J935"/>
      <c r="K935"/>
      <c r="L935"/>
      <c r="N935"/>
      <c r="O935"/>
    </row>
    <row r="936" spans="8:15" x14ac:dyDescent="0.3">
      <c r="H936" s="174"/>
      <c r="I936" s="175"/>
      <c r="J936"/>
      <c r="K936"/>
      <c r="L936"/>
      <c r="N936"/>
      <c r="O936"/>
    </row>
    <row r="937" spans="8:15" x14ac:dyDescent="0.3">
      <c r="H937" s="174"/>
      <c r="I937" s="175"/>
      <c r="J937"/>
      <c r="K937"/>
      <c r="L937"/>
      <c r="N937"/>
      <c r="O937"/>
    </row>
    <row r="938" spans="8:15" x14ac:dyDescent="0.3">
      <c r="H938" s="174"/>
      <c r="I938" s="175"/>
      <c r="J938"/>
      <c r="K938"/>
      <c r="L938"/>
      <c r="N938"/>
      <c r="O938"/>
    </row>
    <row r="939" spans="8:15" x14ac:dyDescent="0.3">
      <c r="H939" s="174"/>
      <c r="I939" s="175"/>
      <c r="J939"/>
      <c r="K939"/>
      <c r="L939"/>
      <c r="N939"/>
      <c r="O939"/>
    </row>
    <row r="940" spans="8:15" x14ac:dyDescent="0.3">
      <c r="H940" s="174"/>
      <c r="I940" s="175"/>
      <c r="J940"/>
      <c r="K940"/>
      <c r="L940"/>
      <c r="N940"/>
      <c r="O940"/>
    </row>
    <row r="941" spans="8:15" x14ac:dyDescent="0.3">
      <c r="H941" s="174"/>
      <c r="I941" s="175"/>
      <c r="J941"/>
      <c r="K941"/>
      <c r="L941"/>
      <c r="N941"/>
      <c r="O941"/>
    </row>
    <row r="942" spans="8:15" x14ac:dyDescent="0.3">
      <c r="H942" s="174"/>
      <c r="I942" s="175"/>
      <c r="J942"/>
      <c r="K942"/>
      <c r="L942"/>
      <c r="N942"/>
      <c r="O942"/>
    </row>
    <row r="943" spans="8:15" x14ac:dyDescent="0.3">
      <c r="H943" s="174"/>
      <c r="I943" s="175"/>
      <c r="J943"/>
      <c r="K943"/>
      <c r="L943"/>
      <c r="N943"/>
      <c r="O943"/>
    </row>
    <row r="944" spans="8:15" x14ac:dyDescent="0.3">
      <c r="H944" s="174"/>
      <c r="I944" s="175"/>
      <c r="J944"/>
      <c r="K944"/>
      <c r="L944"/>
      <c r="N944"/>
      <c r="O944"/>
    </row>
    <row r="945" spans="8:15" x14ac:dyDescent="0.3">
      <c r="H945" s="174"/>
      <c r="I945" s="175"/>
      <c r="J945"/>
      <c r="K945"/>
      <c r="L945"/>
      <c r="N945"/>
      <c r="O945"/>
    </row>
    <row r="946" spans="8:15" x14ac:dyDescent="0.3">
      <c r="H946" s="174"/>
      <c r="I946" s="175"/>
      <c r="J946"/>
      <c r="K946"/>
      <c r="L946"/>
      <c r="N946"/>
      <c r="O946"/>
    </row>
    <row r="947" spans="8:15" x14ac:dyDescent="0.3">
      <c r="H947" s="174"/>
      <c r="I947" s="175"/>
      <c r="J947"/>
      <c r="K947"/>
      <c r="L947"/>
      <c r="N947"/>
      <c r="O947"/>
    </row>
    <row r="948" spans="8:15" x14ac:dyDescent="0.3">
      <c r="H948" s="174"/>
      <c r="I948" s="175"/>
      <c r="J948"/>
      <c r="K948"/>
      <c r="L948"/>
      <c r="N948"/>
      <c r="O948"/>
    </row>
    <row r="949" spans="8:15" x14ac:dyDescent="0.3">
      <c r="H949" s="174"/>
      <c r="I949" s="175"/>
      <c r="J949"/>
      <c r="K949"/>
      <c r="L949"/>
      <c r="N949"/>
      <c r="O949"/>
    </row>
    <row r="950" spans="8:15" x14ac:dyDescent="0.3">
      <c r="H950" s="176"/>
      <c r="I950" s="175"/>
      <c r="J950"/>
      <c r="K950"/>
      <c r="L950"/>
      <c r="N950"/>
      <c r="O950"/>
    </row>
    <row r="951" spans="8:15" x14ac:dyDescent="0.3">
      <c r="H951" s="176"/>
      <c r="I951" s="175"/>
      <c r="J951"/>
      <c r="K951"/>
      <c r="L951"/>
      <c r="N951"/>
      <c r="O951"/>
    </row>
    <row r="952" spans="8:15" x14ac:dyDescent="0.3">
      <c r="H952" s="176"/>
      <c r="I952" s="175"/>
      <c r="J952"/>
      <c r="K952"/>
      <c r="L952"/>
      <c r="N952"/>
      <c r="O952"/>
    </row>
    <row r="953" spans="8:15" x14ac:dyDescent="0.3">
      <c r="H953" s="176"/>
      <c r="I953" s="175"/>
      <c r="J953"/>
      <c r="K953"/>
      <c r="L953"/>
      <c r="N953"/>
      <c r="O953"/>
    </row>
    <row r="954" spans="8:15" x14ac:dyDescent="0.3">
      <c r="H954" s="176"/>
      <c r="I954" s="175"/>
      <c r="J954"/>
      <c r="K954"/>
      <c r="L954"/>
      <c r="N954"/>
      <c r="O954"/>
    </row>
    <row r="955" spans="8:15" x14ac:dyDescent="0.3">
      <c r="H955" s="176"/>
      <c r="I955" s="175"/>
      <c r="J955"/>
      <c r="K955"/>
      <c r="L955"/>
      <c r="N955"/>
      <c r="O955"/>
    </row>
    <row r="956" spans="8:15" x14ac:dyDescent="0.3">
      <c r="H956" s="176"/>
      <c r="I956" s="175"/>
      <c r="J956"/>
      <c r="K956"/>
      <c r="L956"/>
      <c r="N956"/>
      <c r="O956"/>
    </row>
    <row r="957" spans="8:15" x14ac:dyDescent="0.3">
      <c r="H957" s="176"/>
      <c r="I957" s="175"/>
      <c r="J957"/>
      <c r="K957"/>
      <c r="L957"/>
      <c r="N957"/>
      <c r="O957"/>
    </row>
    <row r="958" spans="8:15" x14ac:dyDescent="0.3">
      <c r="H958" s="176"/>
      <c r="I958" s="175"/>
      <c r="J958"/>
      <c r="K958"/>
      <c r="L958"/>
      <c r="N958"/>
      <c r="O958"/>
    </row>
    <row r="959" spans="8:15" x14ac:dyDescent="0.3">
      <c r="H959" s="176"/>
      <c r="I959" s="175"/>
      <c r="J959"/>
      <c r="K959"/>
      <c r="L959"/>
      <c r="N959"/>
      <c r="O959"/>
    </row>
    <row r="960" spans="8:15" x14ac:dyDescent="0.3">
      <c r="H960" s="176"/>
      <c r="I960" s="175"/>
      <c r="J960"/>
      <c r="K960"/>
      <c r="L960"/>
      <c r="N960"/>
      <c r="O960"/>
    </row>
    <row r="961" spans="8:15" x14ac:dyDescent="0.3">
      <c r="H961" s="176"/>
      <c r="I961" s="175"/>
      <c r="J961"/>
      <c r="K961"/>
      <c r="L961"/>
      <c r="N961"/>
      <c r="O961"/>
    </row>
    <row r="962" spans="8:15" x14ac:dyDescent="0.3">
      <c r="H962" s="176"/>
      <c r="I962" s="175"/>
      <c r="J962"/>
      <c r="K962"/>
      <c r="L962"/>
      <c r="N962"/>
      <c r="O962"/>
    </row>
    <row r="963" spans="8:15" x14ac:dyDescent="0.3">
      <c r="H963" s="176"/>
      <c r="I963" s="175"/>
      <c r="J963"/>
      <c r="K963"/>
      <c r="L963"/>
      <c r="N963"/>
      <c r="O963"/>
    </row>
    <row r="964" spans="8:15" x14ac:dyDescent="0.3">
      <c r="H964" s="176"/>
      <c r="I964" s="175"/>
      <c r="J964"/>
      <c r="K964"/>
      <c r="L964"/>
      <c r="N964"/>
      <c r="O964"/>
    </row>
    <row r="965" spans="8:15" x14ac:dyDescent="0.3">
      <c r="H965" s="176"/>
      <c r="I965" s="175"/>
      <c r="J965"/>
      <c r="K965"/>
      <c r="L965"/>
      <c r="N965"/>
      <c r="O965"/>
    </row>
    <row r="966" spans="8:15" x14ac:dyDescent="0.3">
      <c r="H966" s="176"/>
      <c r="I966" s="175"/>
      <c r="J966"/>
      <c r="K966"/>
      <c r="L966"/>
      <c r="N966"/>
      <c r="O966"/>
    </row>
    <row r="967" spans="8:15" x14ac:dyDescent="0.3">
      <c r="H967" s="176"/>
      <c r="I967" s="175"/>
      <c r="J967"/>
      <c r="K967"/>
      <c r="L967"/>
      <c r="N967"/>
      <c r="O967"/>
    </row>
    <row r="968" spans="8:15" x14ac:dyDescent="0.3">
      <c r="H968" s="176"/>
      <c r="I968" s="175"/>
      <c r="J968"/>
      <c r="K968"/>
      <c r="L968"/>
      <c r="N968"/>
      <c r="O968"/>
    </row>
    <row r="969" spans="8:15" x14ac:dyDescent="0.3">
      <c r="H969" s="176"/>
      <c r="I969" s="175"/>
      <c r="J969"/>
      <c r="K969"/>
      <c r="L969"/>
      <c r="N969"/>
      <c r="O969"/>
    </row>
    <row r="970" spans="8:15" x14ac:dyDescent="0.3">
      <c r="H970" s="176"/>
      <c r="I970" s="175"/>
      <c r="J970"/>
      <c r="K970"/>
      <c r="L970"/>
      <c r="N970"/>
      <c r="O970"/>
    </row>
    <row r="971" spans="8:15" x14ac:dyDescent="0.3">
      <c r="H971" s="176"/>
      <c r="I971" s="175"/>
      <c r="J971"/>
      <c r="K971"/>
      <c r="L971"/>
      <c r="N971"/>
      <c r="O971"/>
    </row>
    <row r="972" spans="8:15" x14ac:dyDescent="0.3">
      <c r="H972" s="176"/>
      <c r="I972" s="175"/>
      <c r="J972"/>
      <c r="K972"/>
      <c r="L972"/>
      <c r="N972"/>
      <c r="O972"/>
    </row>
    <row r="973" spans="8:15" x14ac:dyDescent="0.3">
      <c r="H973" s="176"/>
      <c r="I973" s="175"/>
      <c r="J973"/>
      <c r="K973"/>
      <c r="L973"/>
      <c r="N973"/>
      <c r="O973"/>
    </row>
    <row r="974" spans="8:15" x14ac:dyDescent="0.3">
      <c r="H974" s="176"/>
      <c r="I974" s="175"/>
      <c r="J974"/>
      <c r="K974"/>
      <c r="L974"/>
      <c r="N974"/>
      <c r="O974"/>
    </row>
    <row r="975" spans="8:15" x14ac:dyDescent="0.3">
      <c r="H975" s="176"/>
      <c r="I975" s="175"/>
      <c r="J975"/>
      <c r="K975"/>
      <c r="L975"/>
      <c r="N975"/>
      <c r="O975"/>
    </row>
    <row r="976" spans="8:15" x14ac:dyDescent="0.3">
      <c r="H976" s="176"/>
      <c r="I976" s="175"/>
      <c r="J976"/>
      <c r="K976"/>
      <c r="L976"/>
      <c r="N976"/>
      <c r="O976"/>
    </row>
    <row r="977" spans="8:15" x14ac:dyDescent="0.3">
      <c r="H977" s="176"/>
      <c r="I977" s="175"/>
      <c r="J977"/>
      <c r="K977"/>
      <c r="L977"/>
      <c r="N977"/>
      <c r="O977"/>
    </row>
    <row r="978" spans="8:15" x14ac:dyDescent="0.3">
      <c r="H978" s="176"/>
      <c r="I978" s="175"/>
      <c r="J978"/>
      <c r="K978"/>
      <c r="L978"/>
      <c r="N978"/>
      <c r="O978"/>
    </row>
    <row r="979" spans="8:15" x14ac:dyDescent="0.3">
      <c r="H979" s="176"/>
      <c r="I979" s="175"/>
      <c r="J979"/>
      <c r="K979"/>
      <c r="L979"/>
      <c r="N979"/>
      <c r="O979"/>
    </row>
    <row r="980" spans="8:15" x14ac:dyDescent="0.3">
      <c r="H980" s="176"/>
      <c r="I980" s="175"/>
      <c r="J980"/>
      <c r="K980"/>
      <c r="L980"/>
      <c r="N980"/>
      <c r="O980"/>
    </row>
    <row r="981" spans="8:15" x14ac:dyDescent="0.3">
      <c r="H981" s="176"/>
      <c r="I981" s="175"/>
      <c r="J981"/>
      <c r="K981"/>
      <c r="L981"/>
      <c r="N981"/>
      <c r="O981"/>
    </row>
    <row r="982" spans="8:15" x14ac:dyDescent="0.3">
      <c r="H982" s="176"/>
      <c r="I982" s="175"/>
      <c r="J982"/>
      <c r="K982"/>
      <c r="L982"/>
      <c r="N982"/>
      <c r="O982"/>
    </row>
    <row r="983" spans="8:15" x14ac:dyDescent="0.3">
      <c r="H983" s="176"/>
      <c r="I983" s="175"/>
      <c r="J983"/>
      <c r="K983"/>
      <c r="L983"/>
      <c r="N983"/>
      <c r="O983"/>
    </row>
    <row r="984" spans="8:15" x14ac:dyDescent="0.3">
      <c r="H984" s="176"/>
      <c r="I984" s="175"/>
      <c r="J984"/>
      <c r="K984"/>
      <c r="L984"/>
      <c r="N984"/>
      <c r="O984"/>
    </row>
    <row r="985" spans="8:15" x14ac:dyDescent="0.3">
      <c r="H985" s="176"/>
      <c r="I985" s="175"/>
      <c r="J985"/>
      <c r="K985"/>
      <c r="L985"/>
      <c r="N985"/>
      <c r="O985"/>
    </row>
    <row r="986" spans="8:15" x14ac:dyDescent="0.3">
      <c r="H986" s="176"/>
      <c r="I986" s="175"/>
      <c r="J986"/>
      <c r="K986"/>
      <c r="L986"/>
      <c r="N986"/>
      <c r="O986"/>
    </row>
    <row r="987" spans="8:15" x14ac:dyDescent="0.3">
      <c r="H987" s="176"/>
      <c r="I987" s="175"/>
      <c r="J987"/>
      <c r="K987"/>
      <c r="L987"/>
      <c r="N987"/>
      <c r="O987"/>
    </row>
    <row r="988" spans="8:15" x14ac:dyDescent="0.3">
      <c r="H988" s="176"/>
      <c r="I988" s="175"/>
      <c r="J988"/>
      <c r="K988"/>
      <c r="L988"/>
      <c r="N988"/>
      <c r="O988"/>
    </row>
    <row r="989" spans="8:15" x14ac:dyDescent="0.3">
      <c r="H989" s="176"/>
      <c r="I989" s="175"/>
      <c r="J989"/>
      <c r="K989"/>
      <c r="L989"/>
      <c r="N989"/>
      <c r="O989"/>
    </row>
    <row r="990" spans="8:15" x14ac:dyDescent="0.3">
      <c r="H990" s="176"/>
      <c r="I990" s="175"/>
      <c r="J990"/>
      <c r="K990"/>
      <c r="L990"/>
      <c r="N990"/>
      <c r="O990"/>
    </row>
    <row r="991" spans="8:15" x14ac:dyDescent="0.3">
      <c r="H991" s="176"/>
      <c r="I991" s="175"/>
      <c r="J991"/>
      <c r="K991"/>
      <c r="L991"/>
      <c r="N991"/>
      <c r="O991"/>
    </row>
    <row r="992" spans="8:15" x14ac:dyDescent="0.3">
      <c r="H992" s="176"/>
      <c r="I992" s="175"/>
      <c r="J992"/>
      <c r="K992"/>
      <c r="L992"/>
      <c r="N992"/>
      <c r="O992"/>
    </row>
    <row r="993" spans="8:15" x14ac:dyDescent="0.3">
      <c r="H993" s="176"/>
      <c r="I993" s="175"/>
      <c r="J993"/>
      <c r="K993"/>
      <c r="L993"/>
      <c r="N993"/>
      <c r="O993"/>
    </row>
    <row r="994" spans="8:15" x14ac:dyDescent="0.3">
      <c r="H994" s="176"/>
      <c r="I994" s="175"/>
      <c r="J994"/>
      <c r="K994"/>
      <c r="L994"/>
      <c r="N994"/>
      <c r="O994"/>
    </row>
    <row r="995" spans="8:15" x14ac:dyDescent="0.3">
      <c r="H995" s="176"/>
      <c r="I995" s="175"/>
      <c r="J995"/>
      <c r="K995"/>
      <c r="L995"/>
      <c r="N995"/>
      <c r="O995"/>
    </row>
    <row r="996" spans="8:15" x14ac:dyDescent="0.3">
      <c r="H996" s="176"/>
      <c r="I996" s="175"/>
      <c r="J996"/>
      <c r="K996"/>
      <c r="L996"/>
      <c r="N996"/>
      <c r="O996"/>
    </row>
    <row r="997" spans="8:15" x14ac:dyDescent="0.3">
      <c r="H997" s="176"/>
      <c r="I997" s="175"/>
      <c r="J997"/>
      <c r="K997"/>
      <c r="L997"/>
      <c r="N997"/>
      <c r="O997"/>
    </row>
    <row r="998" spans="8:15" x14ac:dyDescent="0.3">
      <c r="H998" s="176"/>
      <c r="I998" s="175"/>
      <c r="J998"/>
      <c r="K998"/>
      <c r="L998"/>
      <c r="N998"/>
      <c r="O998"/>
    </row>
    <row r="999" spans="8:15" x14ac:dyDescent="0.3">
      <c r="H999" s="176"/>
      <c r="I999" s="175"/>
      <c r="J999"/>
      <c r="K999"/>
      <c r="L999"/>
      <c r="N999"/>
      <c r="O999"/>
    </row>
    <row r="1000" spans="8:15" x14ac:dyDescent="0.3">
      <c r="H1000" s="176"/>
      <c r="I1000" s="175"/>
      <c r="J1000"/>
      <c r="K1000"/>
      <c r="L1000"/>
      <c r="N1000"/>
      <c r="O1000"/>
    </row>
    <row r="1001" spans="8:15" x14ac:dyDescent="0.3">
      <c r="H1001" s="176"/>
      <c r="I1001" s="175"/>
      <c r="J1001"/>
      <c r="K1001"/>
      <c r="L1001"/>
      <c r="N1001"/>
      <c r="O1001"/>
    </row>
    <row r="1002" spans="8:15" x14ac:dyDescent="0.3">
      <c r="H1002" s="176"/>
      <c r="I1002" s="175"/>
      <c r="J1002"/>
      <c r="K1002"/>
      <c r="L1002"/>
      <c r="N1002"/>
      <c r="O1002"/>
    </row>
    <row r="1003" spans="8:15" x14ac:dyDescent="0.3">
      <c r="H1003" s="176"/>
      <c r="I1003" s="175"/>
      <c r="J1003"/>
      <c r="K1003"/>
      <c r="L1003"/>
      <c r="N1003"/>
      <c r="O1003"/>
    </row>
    <row r="1004" spans="8:15" x14ac:dyDescent="0.3">
      <c r="H1004" s="176"/>
      <c r="I1004" s="175"/>
      <c r="J1004"/>
      <c r="K1004"/>
      <c r="L1004"/>
      <c r="N1004"/>
      <c r="O1004"/>
    </row>
    <row r="1005" spans="8:15" x14ac:dyDescent="0.3">
      <c r="H1005" s="176"/>
      <c r="I1005" s="175"/>
      <c r="J1005"/>
      <c r="K1005"/>
      <c r="L1005"/>
      <c r="N1005"/>
      <c r="O1005"/>
    </row>
    <row r="1006" spans="8:15" x14ac:dyDescent="0.3">
      <c r="H1006" s="176"/>
      <c r="I1006" s="175"/>
      <c r="J1006"/>
      <c r="K1006"/>
      <c r="L1006"/>
      <c r="N1006"/>
      <c r="O1006"/>
    </row>
    <row r="1007" spans="8:15" x14ac:dyDescent="0.3">
      <c r="H1007" s="176"/>
      <c r="I1007" s="175"/>
      <c r="J1007"/>
      <c r="K1007"/>
      <c r="L1007"/>
      <c r="N1007"/>
      <c r="O1007"/>
    </row>
    <row r="1008" spans="8:15" x14ac:dyDescent="0.3">
      <c r="H1008" s="176"/>
      <c r="I1008" s="175"/>
      <c r="J1008"/>
      <c r="K1008"/>
      <c r="L1008"/>
      <c r="N1008"/>
      <c r="O1008"/>
    </row>
    <row r="1009" spans="8:15" x14ac:dyDescent="0.3">
      <c r="H1009" s="176"/>
      <c r="I1009" s="175"/>
      <c r="J1009"/>
      <c r="K1009"/>
      <c r="L1009"/>
      <c r="N1009"/>
      <c r="O1009"/>
    </row>
    <row r="1010" spans="8:15" x14ac:dyDescent="0.3">
      <c r="H1010" s="176"/>
      <c r="I1010" s="175"/>
      <c r="J1010"/>
      <c r="K1010"/>
      <c r="L1010"/>
      <c r="N1010"/>
      <c r="O1010"/>
    </row>
    <row r="1011" spans="8:15" x14ac:dyDescent="0.3">
      <c r="H1011" s="176"/>
      <c r="I1011" s="175"/>
      <c r="J1011"/>
      <c r="K1011"/>
      <c r="L1011"/>
      <c r="N1011"/>
      <c r="O1011"/>
    </row>
    <row r="1012" spans="8:15" x14ac:dyDescent="0.3">
      <c r="H1012" s="176"/>
      <c r="I1012" s="175"/>
      <c r="J1012"/>
      <c r="K1012"/>
      <c r="L1012"/>
      <c r="N1012"/>
      <c r="O1012"/>
    </row>
    <row r="1013" spans="8:15" x14ac:dyDescent="0.3">
      <c r="H1013" s="176"/>
      <c r="I1013" s="175"/>
      <c r="J1013"/>
      <c r="K1013"/>
      <c r="L1013"/>
      <c r="N1013"/>
      <c r="O1013"/>
    </row>
    <row r="1014" spans="8:15" x14ac:dyDescent="0.3">
      <c r="H1014" s="176"/>
      <c r="I1014" s="175"/>
      <c r="J1014"/>
      <c r="K1014"/>
      <c r="L1014"/>
      <c r="N1014"/>
      <c r="O1014"/>
    </row>
    <row r="1015" spans="8:15" x14ac:dyDescent="0.3">
      <c r="H1015" s="176"/>
      <c r="I1015" s="175"/>
      <c r="J1015"/>
      <c r="K1015"/>
      <c r="L1015"/>
      <c r="N1015"/>
      <c r="O1015"/>
    </row>
    <row r="1016" spans="8:15" x14ac:dyDescent="0.3">
      <c r="H1016" s="176"/>
      <c r="I1016" s="175"/>
      <c r="J1016"/>
      <c r="K1016"/>
      <c r="L1016"/>
      <c r="N1016"/>
      <c r="O1016"/>
    </row>
    <row r="1017" spans="8:15" x14ac:dyDescent="0.3">
      <c r="H1017" s="176"/>
      <c r="I1017" s="175"/>
      <c r="J1017"/>
      <c r="K1017"/>
      <c r="L1017"/>
      <c r="N1017"/>
      <c r="O1017"/>
    </row>
    <row r="1018" spans="8:15" x14ac:dyDescent="0.3">
      <c r="H1018" s="176"/>
      <c r="I1018" s="175"/>
      <c r="J1018"/>
      <c r="K1018"/>
      <c r="L1018"/>
      <c r="N1018"/>
      <c r="O1018"/>
    </row>
    <row r="1019" spans="8:15" x14ac:dyDescent="0.3">
      <c r="H1019" s="176"/>
      <c r="I1019" s="175"/>
      <c r="J1019"/>
      <c r="K1019"/>
      <c r="L1019"/>
      <c r="N1019"/>
      <c r="O1019"/>
    </row>
    <row r="1020" spans="8:15" x14ac:dyDescent="0.3">
      <c r="H1020" s="176"/>
      <c r="I1020" s="175"/>
      <c r="J1020"/>
      <c r="K1020"/>
      <c r="L1020"/>
      <c r="N1020"/>
      <c r="O1020"/>
    </row>
    <row r="1021" spans="8:15" x14ac:dyDescent="0.3">
      <c r="H1021" s="176"/>
      <c r="I1021" s="175"/>
      <c r="J1021"/>
      <c r="K1021"/>
      <c r="L1021"/>
      <c r="N1021"/>
      <c r="O1021"/>
    </row>
    <row r="1022" spans="8:15" x14ac:dyDescent="0.3">
      <c r="H1022" s="176"/>
      <c r="I1022" s="175"/>
      <c r="J1022"/>
      <c r="K1022"/>
      <c r="L1022"/>
      <c r="N1022"/>
      <c r="O1022"/>
    </row>
    <row r="1023" spans="8:15" x14ac:dyDescent="0.3">
      <c r="H1023" s="176"/>
      <c r="I1023" s="175"/>
      <c r="J1023"/>
      <c r="K1023"/>
      <c r="L1023"/>
      <c r="N1023"/>
      <c r="O1023"/>
    </row>
    <row r="1024" spans="8:15" x14ac:dyDescent="0.3">
      <c r="H1024" s="176"/>
      <c r="I1024" s="175"/>
      <c r="J1024"/>
      <c r="K1024"/>
      <c r="L1024"/>
      <c r="N1024"/>
      <c r="O1024"/>
    </row>
    <row r="1025" spans="8:15" x14ac:dyDescent="0.3">
      <c r="H1025" s="176"/>
      <c r="I1025" s="175"/>
      <c r="J1025"/>
      <c r="K1025"/>
      <c r="L1025"/>
      <c r="N1025"/>
      <c r="O1025"/>
    </row>
    <row r="1026" spans="8:15" x14ac:dyDescent="0.3">
      <c r="H1026" s="176"/>
      <c r="I1026" s="175"/>
      <c r="J1026"/>
      <c r="K1026"/>
      <c r="L1026"/>
      <c r="N1026"/>
      <c r="O1026"/>
    </row>
    <row r="1027" spans="8:15" x14ac:dyDescent="0.3">
      <c r="H1027" s="176"/>
      <c r="I1027" s="175"/>
      <c r="J1027"/>
      <c r="K1027"/>
      <c r="L1027"/>
      <c r="N1027"/>
      <c r="O1027"/>
    </row>
    <row r="1028" spans="8:15" x14ac:dyDescent="0.3">
      <c r="H1028" s="176"/>
      <c r="I1028" s="175"/>
      <c r="J1028"/>
      <c r="K1028"/>
      <c r="L1028"/>
      <c r="N1028"/>
      <c r="O1028"/>
    </row>
    <row r="1029" spans="8:15" x14ac:dyDescent="0.3">
      <c r="H1029" s="176"/>
      <c r="I1029" s="175"/>
      <c r="J1029"/>
      <c r="K1029"/>
      <c r="L1029"/>
      <c r="N1029"/>
      <c r="O1029"/>
    </row>
    <row r="1030" spans="8:15" x14ac:dyDescent="0.3">
      <c r="H1030" s="176"/>
      <c r="I1030" s="175"/>
      <c r="J1030"/>
      <c r="K1030"/>
      <c r="L1030"/>
      <c r="N1030"/>
      <c r="O1030"/>
    </row>
    <row r="1031" spans="8:15" x14ac:dyDescent="0.3">
      <c r="H1031" s="176"/>
      <c r="I1031" s="175"/>
      <c r="J1031"/>
      <c r="K1031"/>
      <c r="L1031"/>
      <c r="N1031"/>
      <c r="O1031"/>
    </row>
    <row r="1032" spans="8:15" x14ac:dyDescent="0.3">
      <c r="H1032" s="176"/>
      <c r="I1032" s="175"/>
      <c r="J1032"/>
      <c r="K1032"/>
      <c r="L1032"/>
      <c r="N1032"/>
      <c r="O1032"/>
    </row>
    <row r="1033" spans="8:15" x14ac:dyDescent="0.3">
      <c r="H1033" s="176"/>
      <c r="I1033" s="175"/>
      <c r="J1033"/>
      <c r="K1033"/>
      <c r="L1033"/>
      <c r="N1033"/>
      <c r="O1033"/>
    </row>
    <row r="1034" spans="8:15" x14ac:dyDescent="0.3">
      <c r="H1034" s="176"/>
      <c r="I1034" s="175"/>
      <c r="J1034"/>
      <c r="K1034"/>
      <c r="L1034"/>
      <c r="N1034"/>
      <c r="O1034"/>
    </row>
    <row r="1035" spans="8:15" x14ac:dyDescent="0.3">
      <c r="H1035" s="176"/>
      <c r="I1035" s="175"/>
      <c r="J1035"/>
      <c r="K1035"/>
      <c r="L1035"/>
      <c r="N1035"/>
      <c r="O1035"/>
    </row>
    <row r="1036" spans="8:15" x14ac:dyDescent="0.3">
      <c r="H1036" s="176"/>
      <c r="I1036" s="175"/>
      <c r="J1036"/>
      <c r="K1036"/>
      <c r="L1036"/>
      <c r="N1036"/>
      <c r="O1036"/>
    </row>
    <row r="1037" spans="8:15" x14ac:dyDescent="0.3">
      <c r="H1037" s="176"/>
      <c r="I1037" s="175"/>
      <c r="J1037"/>
      <c r="K1037"/>
      <c r="L1037"/>
      <c r="N1037"/>
      <c r="O1037"/>
    </row>
    <row r="1038" spans="8:15" x14ac:dyDescent="0.3">
      <c r="H1038" s="176"/>
      <c r="I1038" s="175"/>
      <c r="J1038"/>
      <c r="K1038"/>
      <c r="L1038"/>
      <c r="N1038"/>
      <c r="O1038"/>
    </row>
    <row r="1039" spans="8:15" x14ac:dyDescent="0.3">
      <c r="H1039" s="176"/>
      <c r="I1039" s="175"/>
      <c r="J1039"/>
      <c r="K1039"/>
      <c r="L1039"/>
      <c r="N1039"/>
      <c r="O1039"/>
    </row>
    <row r="1040" spans="8:15" x14ac:dyDescent="0.3">
      <c r="H1040" s="176"/>
      <c r="I1040" s="175"/>
      <c r="J1040"/>
      <c r="K1040"/>
      <c r="L1040"/>
      <c r="N1040"/>
      <c r="O1040"/>
    </row>
    <row r="1041" spans="8:15" x14ac:dyDescent="0.3">
      <c r="H1041" s="176"/>
      <c r="I1041" s="175"/>
      <c r="J1041"/>
      <c r="K1041"/>
      <c r="L1041"/>
      <c r="N1041"/>
      <c r="O1041"/>
    </row>
    <row r="1042" spans="8:15" x14ac:dyDescent="0.3">
      <c r="H1042" s="176"/>
      <c r="I1042" s="175"/>
      <c r="J1042"/>
      <c r="K1042"/>
      <c r="L1042"/>
      <c r="N1042"/>
      <c r="O1042"/>
    </row>
    <row r="1043" spans="8:15" x14ac:dyDescent="0.3">
      <c r="H1043" s="176"/>
      <c r="I1043" s="175"/>
      <c r="J1043"/>
      <c r="K1043"/>
      <c r="L1043"/>
      <c r="N1043"/>
      <c r="O1043"/>
    </row>
    <row r="1044" spans="8:15" x14ac:dyDescent="0.3">
      <c r="H1044" s="176"/>
      <c r="I1044" s="175"/>
      <c r="J1044"/>
      <c r="K1044"/>
      <c r="L1044"/>
      <c r="N1044"/>
      <c r="O1044"/>
    </row>
    <row r="1045" spans="8:15" x14ac:dyDescent="0.3">
      <c r="H1045" s="176"/>
      <c r="I1045" s="175"/>
      <c r="J1045"/>
      <c r="K1045"/>
      <c r="L1045"/>
      <c r="N1045"/>
      <c r="O1045"/>
    </row>
    <row r="1046" spans="8:15" x14ac:dyDescent="0.3">
      <c r="H1046" s="176"/>
      <c r="I1046" s="175"/>
      <c r="J1046"/>
      <c r="K1046"/>
      <c r="L1046"/>
      <c r="N1046"/>
      <c r="O1046"/>
    </row>
    <row r="1047" spans="8:15" x14ac:dyDescent="0.3">
      <c r="H1047" s="176"/>
      <c r="I1047" s="175"/>
      <c r="J1047"/>
      <c r="K1047"/>
      <c r="L1047"/>
      <c r="N1047"/>
      <c r="O1047"/>
    </row>
    <row r="1048" spans="8:15" x14ac:dyDescent="0.3">
      <c r="H1048" s="176"/>
      <c r="I1048" s="175"/>
      <c r="J1048"/>
      <c r="K1048"/>
      <c r="L1048"/>
      <c r="N1048"/>
      <c r="O1048"/>
    </row>
    <row r="1049" spans="8:15" x14ac:dyDescent="0.3">
      <c r="H1049" s="176"/>
      <c r="I1049" s="175"/>
      <c r="J1049"/>
      <c r="K1049"/>
      <c r="L1049"/>
      <c r="N1049"/>
      <c r="O1049"/>
    </row>
    <row r="1050" spans="8:15" x14ac:dyDescent="0.3">
      <c r="H1050" s="176"/>
      <c r="I1050" s="175"/>
      <c r="J1050"/>
      <c r="K1050"/>
      <c r="L1050"/>
      <c r="N1050"/>
      <c r="O1050"/>
    </row>
    <row r="1051" spans="8:15" x14ac:dyDescent="0.3">
      <c r="H1051" s="176"/>
      <c r="I1051" s="175"/>
      <c r="J1051"/>
      <c r="K1051"/>
      <c r="L1051"/>
      <c r="N1051"/>
      <c r="O1051"/>
    </row>
    <row r="1052" spans="8:15" x14ac:dyDescent="0.3">
      <c r="H1052" s="176"/>
      <c r="I1052" s="175"/>
      <c r="J1052"/>
      <c r="K1052"/>
      <c r="L1052"/>
      <c r="N1052"/>
      <c r="O1052"/>
    </row>
    <row r="1053" spans="8:15" x14ac:dyDescent="0.3">
      <c r="H1053" s="176"/>
      <c r="I1053" s="175"/>
      <c r="J1053"/>
      <c r="K1053"/>
      <c r="L1053"/>
      <c r="N1053"/>
      <c r="O1053"/>
    </row>
    <row r="1054" spans="8:15" x14ac:dyDescent="0.3">
      <c r="H1054" s="176"/>
      <c r="I1054" s="175"/>
      <c r="J1054"/>
      <c r="K1054"/>
      <c r="L1054"/>
      <c r="N1054"/>
      <c r="O1054"/>
    </row>
    <row r="1055" spans="8:15" x14ac:dyDescent="0.3">
      <c r="H1055" s="176"/>
      <c r="I1055" s="175"/>
      <c r="J1055"/>
      <c r="K1055"/>
      <c r="L1055"/>
      <c r="N1055"/>
      <c r="O1055"/>
    </row>
    <row r="1056" spans="8:15" x14ac:dyDescent="0.3">
      <c r="H1056" s="176"/>
      <c r="I1056" s="175"/>
      <c r="J1056"/>
      <c r="K1056"/>
      <c r="L1056"/>
      <c r="N1056"/>
      <c r="O1056"/>
    </row>
    <row r="1057" spans="8:15" x14ac:dyDescent="0.3">
      <c r="H1057" s="176"/>
      <c r="I1057" s="175"/>
      <c r="J1057"/>
      <c r="K1057"/>
      <c r="L1057"/>
      <c r="N1057"/>
      <c r="O1057"/>
    </row>
    <row r="1058" spans="8:15" x14ac:dyDescent="0.3">
      <c r="H1058" s="176"/>
      <c r="I1058" s="175"/>
      <c r="J1058"/>
      <c r="K1058"/>
      <c r="L1058"/>
      <c r="N1058"/>
      <c r="O1058"/>
    </row>
    <row r="1059" spans="8:15" x14ac:dyDescent="0.3">
      <c r="H1059" s="176"/>
      <c r="I1059" s="175"/>
      <c r="J1059"/>
      <c r="K1059"/>
      <c r="L1059"/>
      <c r="N1059"/>
      <c r="O1059"/>
    </row>
    <row r="1060" spans="8:15" x14ac:dyDescent="0.3">
      <c r="H1060" s="176"/>
      <c r="I1060" s="175"/>
      <c r="J1060"/>
      <c r="K1060"/>
      <c r="L1060"/>
      <c r="N1060"/>
      <c r="O1060"/>
    </row>
    <row r="1061" spans="8:15" x14ac:dyDescent="0.3">
      <c r="H1061" s="176"/>
      <c r="I1061" s="175"/>
      <c r="J1061"/>
      <c r="K1061"/>
      <c r="L1061"/>
      <c r="N1061"/>
      <c r="O1061"/>
    </row>
    <row r="1062" spans="8:15" x14ac:dyDescent="0.3">
      <c r="H1062" s="176"/>
      <c r="I1062" s="175"/>
      <c r="J1062"/>
      <c r="K1062"/>
      <c r="L1062"/>
      <c r="N1062"/>
      <c r="O1062"/>
    </row>
    <row r="1063" spans="8:15" x14ac:dyDescent="0.3">
      <c r="H1063" s="176"/>
      <c r="I1063" s="175"/>
      <c r="J1063"/>
      <c r="K1063"/>
      <c r="L1063"/>
      <c r="N1063"/>
      <c r="O1063"/>
    </row>
    <row r="1064" spans="8:15" x14ac:dyDescent="0.3">
      <c r="H1064" s="176"/>
      <c r="I1064" s="175"/>
      <c r="J1064"/>
      <c r="K1064"/>
      <c r="L1064"/>
      <c r="N1064"/>
      <c r="O1064"/>
    </row>
    <row r="1065" spans="8:15" x14ac:dyDescent="0.3">
      <c r="H1065" s="176"/>
      <c r="I1065" s="175"/>
      <c r="J1065"/>
      <c r="K1065"/>
      <c r="L1065"/>
      <c r="N1065"/>
      <c r="O1065"/>
    </row>
    <row r="1066" spans="8:15" x14ac:dyDescent="0.3">
      <c r="H1066" s="176"/>
      <c r="I1066" s="175"/>
      <c r="J1066"/>
      <c r="K1066"/>
      <c r="L1066"/>
      <c r="N1066"/>
      <c r="O1066"/>
    </row>
    <row r="1067" spans="8:15" x14ac:dyDescent="0.3">
      <c r="H1067" s="176"/>
      <c r="I1067" s="175"/>
      <c r="J1067"/>
      <c r="K1067"/>
      <c r="L1067"/>
      <c r="N1067"/>
      <c r="O1067"/>
    </row>
    <row r="1068" spans="8:15" x14ac:dyDescent="0.3">
      <c r="H1068" s="176"/>
      <c r="I1068" s="175"/>
      <c r="J1068"/>
      <c r="K1068"/>
      <c r="L1068"/>
      <c r="N1068"/>
      <c r="O1068"/>
    </row>
    <row r="1069" spans="8:15" x14ac:dyDescent="0.3">
      <c r="H1069" s="176"/>
      <c r="I1069" s="175"/>
      <c r="J1069"/>
      <c r="K1069"/>
      <c r="L1069"/>
      <c r="N1069"/>
      <c r="O1069"/>
    </row>
    <row r="1070" spans="8:15" x14ac:dyDescent="0.3">
      <c r="H1070" s="176"/>
      <c r="I1070" s="175"/>
      <c r="J1070"/>
      <c r="K1070"/>
      <c r="L1070"/>
      <c r="N1070"/>
      <c r="O1070"/>
    </row>
    <row r="1071" spans="8:15" x14ac:dyDescent="0.3">
      <c r="H1071" s="176"/>
      <c r="I1071" s="175"/>
      <c r="J1071"/>
      <c r="K1071"/>
      <c r="L1071"/>
      <c r="N1071"/>
      <c r="O1071"/>
    </row>
    <row r="1072" spans="8:15" x14ac:dyDescent="0.3">
      <c r="H1072" s="176"/>
      <c r="I1072" s="175"/>
      <c r="J1072"/>
      <c r="K1072"/>
      <c r="L1072"/>
      <c r="N1072"/>
      <c r="O1072"/>
    </row>
    <row r="1073" spans="8:15" x14ac:dyDescent="0.3">
      <c r="H1073" s="176"/>
      <c r="I1073" s="175"/>
      <c r="J1073"/>
      <c r="K1073"/>
      <c r="L1073"/>
      <c r="N1073"/>
      <c r="O1073"/>
    </row>
    <row r="1074" spans="8:15" x14ac:dyDescent="0.3">
      <c r="H1074" s="176"/>
      <c r="I1074" s="175"/>
      <c r="J1074"/>
      <c r="K1074"/>
      <c r="L1074"/>
      <c r="N1074"/>
      <c r="O1074"/>
    </row>
    <row r="1075" spans="8:15" x14ac:dyDescent="0.3">
      <c r="H1075" s="176"/>
      <c r="I1075" s="175"/>
      <c r="J1075"/>
      <c r="K1075"/>
      <c r="L1075"/>
      <c r="N1075"/>
      <c r="O1075"/>
    </row>
    <row r="1076" spans="8:15" x14ac:dyDescent="0.3">
      <c r="H1076" s="176"/>
      <c r="I1076" s="175"/>
      <c r="J1076"/>
      <c r="K1076"/>
      <c r="L1076"/>
      <c r="N1076"/>
      <c r="O1076"/>
    </row>
    <row r="1077" spans="8:15" x14ac:dyDescent="0.3">
      <c r="H1077" s="176"/>
      <c r="I1077" s="175"/>
      <c r="J1077"/>
      <c r="K1077"/>
      <c r="L1077"/>
      <c r="N1077"/>
      <c r="O1077"/>
    </row>
    <row r="1078" spans="8:15" x14ac:dyDescent="0.3">
      <c r="H1078" s="176"/>
      <c r="I1078" s="175"/>
      <c r="J1078"/>
      <c r="K1078"/>
      <c r="L1078"/>
      <c r="N1078"/>
      <c r="O1078"/>
    </row>
    <row r="1079" spans="8:15" x14ac:dyDescent="0.3">
      <c r="H1079" s="176"/>
      <c r="I1079" s="175"/>
      <c r="J1079"/>
      <c r="K1079"/>
      <c r="L1079"/>
      <c r="N1079"/>
      <c r="O1079"/>
    </row>
    <row r="1080" spans="8:15" x14ac:dyDescent="0.3">
      <c r="H1080" s="176"/>
      <c r="I1080" s="175"/>
      <c r="J1080"/>
      <c r="K1080"/>
      <c r="L1080"/>
      <c r="N1080"/>
      <c r="O1080"/>
    </row>
    <row r="1081" spans="8:15" x14ac:dyDescent="0.3">
      <c r="H1081" s="176"/>
      <c r="I1081" s="175"/>
      <c r="J1081"/>
      <c r="K1081"/>
      <c r="L1081"/>
      <c r="N1081"/>
      <c r="O1081"/>
    </row>
    <row r="1082" spans="8:15" x14ac:dyDescent="0.3">
      <c r="H1082" s="176"/>
      <c r="I1082" s="175"/>
      <c r="J1082"/>
      <c r="K1082"/>
      <c r="L1082"/>
      <c r="N1082"/>
      <c r="O1082"/>
    </row>
    <row r="1083" spans="8:15" x14ac:dyDescent="0.3">
      <c r="H1083" s="176"/>
      <c r="I1083" s="175"/>
      <c r="J1083"/>
      <c r="K1083"/>
      <c r="L1083"/>
      <c r="N1083"/>
      <c r="O1083"/>
    </row>
    <row r="1084" spans="8:15" x14ac:dyDescent="0.3">
      <c r="H1084" s="176"/>
      <c r="I1084" s="175"/>
      <c r="J1084"/>
      <c r="K1084"/>
      <c r="L1084"/>
      <c r="N1084"/>
      <c r="O1084"/>
    </row>
    <row r="1085" spans="8:15" x14ac:dyDescent="0.3">
      <c r="H1085" s="176"/>
      <c r="I1085" s="175"/>
      <c r="J1085"/>
      <c r="K1085"/>
      <c r="L1085"/>
      <c r="N1085"/>
      <c r="O1085"/>
    </row>
    <row r="1086" spans="8:15" x14ac:dyDescent="0.3">
      <c r="H1086" s="176"/>
      <c r="I1086" s="175"/>
      <c r="J1086"/>
      <c r="K1086"/>
      <c r="L1086"/>
      <c r="N1086"/>
      <c r="O1086"/>
    </row>
    <row r="1087" spans="8:15" x14ac:dyDescent="0.3">
      <c r="H1087" s="176"/>
      <c r="I1087" s="175"/>
      <c r="J1087"/>
      <c r="K1087"/>
      <c r="L1087"/>
      <c r="N1087"/>
      <c r="O1087"/>
    </row>
    <row r="1088" spans="8:15" x14ac:dyDescent="0.3">
      <c r="H1088" s="176"/>
      <c r="I1088" s="175"/>
      <c r="J1088"/>
      <c r="K1088"/>
      <c r="L1088"/>
      <c r="N1088"/>
      <c r="O1088"/>
    </row>
    <row r="1089" spans="8:15" x14ac:dyDescent="0.3">
      <c r="H1089" s="176"/>
      <c r="I1089" s="175"/>
      <c r="J1089"/>
      <c r="K1089"/>
      <c r="L1089"/>
      <c r="N1089"/>
      <c r="O1089"/>
    </row>
    <row r="1090" spans="8:15" x14ac:dyDescent="0.3">
      <c r="H1090" s="176"/>
      <c r="I1090" s="175"/>
      <c r="J1090"/>
      <c r="K1090"/>
      <c r="L1090"/>
      <c r="N1090"/>
      <c r="O1090"/>
    </row>
    <row r="1091" spans="8:15" x14ac:dyDescent="0.3">
      <c r="H1091" s="176"/>
      <c r="I1091" s="175"/>
      <c r="J1091"/>
      <c r="K1091"/>
      <c r="L1091"/>
      <c r="N1091"/>
      <c r="O1091"/>
    </row>
    <row r="1092" spans="8:15" x14ac:dyDescent="0.3">
      <c r="H1092" s="176"/>
      <c r="I1092" s="175"/>
      <c r="J1092"/>
      <c r="K1092"/>
      <c r="L1092"/>
      <c r="N1092"/>
      <c r="O1092"/>
    </row>
    <row r="1093" spans="8:15" x14ac:dyDescent="0.3">
      <c r="H1093" s="176"/>
      <c r="I1093" s="175"/>
      <c r="J1093"/>
      <c r="K1093"/>
      <c r="L1093"/>
      <c r="N1093"/>
      <c r="O1093"/>
    </row>
    <row r="1094" spans="8:15" x14ac:dyDescent="0.3">
      <c r="H1094" s="176"/>
      <c r="I1094" s="175"/>
      <c r="J1094"/>
      <c r="K1094"/>
      <c r="L1094"/>
      <c r="N1094"/>
      <c r="O1094"/>
    </row>
    <row r="1095" spans="8:15" x14ac:dyDescent="0.3">
      <c r="H1095" s="176"/>
      <c r="I1095" s="175"/>
      <c r="J1095"/>
      <c r="K1095"/>
      <c r="L1095"/>
      <c r="N1095"/>
      <c r="O1095"/>
    </row>
    <row r="1096" spans="8:15" x14ac:dyDescent="0.3">
      <c r="H1096" s="176"/>
      <c r="I1096" s="175"/>
      <c r="J1096"/>
      <c r="K1096"/>
      <c r="L1096"/>
      <c r="N1096"/>
      <c r="O1096"/>
    </row>
    <row r="1097" spans="8:15" x14ac:dyDescent="0.3">
      <c r="H1097" s="176"/>
      <c r="I1097" s="175"/>
      <c r="J1097"/>
      <c r="K1097"/>
      <c r="L1097"/>
      <c r="N1097"/>
      <c r="O1097"/>
    </row>
    <row r="1098" spans="8:15" x14ac:dyDescent="0.3">
      <c r="H1098" s="176"/>
      <c r="I1098" s="175"/>
      <c r="J1098"/>
      <c r="K1098"/>
      <c r="L1098"/>
      <c r="N1098"/>
      <c r="O1098"/>
    </row>
    <row r="1099" spans="8:15" x14ac:dyDescent="0.3">
      <c r="H1099" s="176"/>
      <c r="I1099" s="175"/>
      <c r="J1099"/>
      <c r="K1099"/>
      <c r="L1099"/>
      <c r="N1099"/>
      <c r="O1099"/>
    </row>
    <row r="1100" spans="8:15" x14ac:dyDescent="0.3">
      <c r="H1100" s="176"/>
      <c r="I1100" s="175"/>
      <c r="J1100"/>
      <c r="K1100"/>
      <c r="L1100"/>
      <c r="N1100"/>
      <c r="O1100"/>
    </row>
    <row r="1101" spans="8:15" x14ac:dyDescent="0.3">
      <c r="H1101" s="176"/>
      <c r="I1101" s="175"/>
      <c r="J1101"/>
      <c r="K1101"/>
      <c r="L1101"/>
      <c r="N1101"/>
      <c r="O1101"/>
    </row>
    <row r="1102" spans="8:15" x14ac:dyDescent="0.3">
      <c r="H1102" s="176"/>
      <c r="I1102" s="175"/>
      <c r="J1102"/>
      <c r="K1102"/>
      <c r="L1102"/>
      <c r="N1102"/>
      <c r="O1102"/>
    </row>
    <row r="1103" spans="8:15" x14ac:dyDescent="0.3">
      <c r="H1103" s="176"/>
      <c r="I1103" s="175"/>
      <c r="J1103"/>
      <c r="K1103"/>
      <c r="L1103"/>
      <c r="N1103"/>
      <c r="O1103"/>
    </row>
    <row r="1104" spans="8:15" x14ac:dyDescent="0.3">
      <c r="H1104" s="176"/>
      <c r="I1104" s="175"/>
      <c r="J1104"/>
      <c r="K1104"/>
      <c r="L1104"/>
      <c r="N1104"/>
      <c r="O1104"/>
    </row>
    <row r="1105" spans="8:15" x14ac:dyDescent="0.3">
      <c r="H1105" s="176"/>
      <c r="I1105" s="175"/>
      <c r="J1105"/>
      <c r="K1105"/>
      <c r="L1105"/>
      <c r="N1105"/>
      <c r="O1105"/>
    </row>
    <row r="1106" spans="8:15" x14ac:dyDescent="0.3">
      <c r="H1106" s="176"/>
      <c r="I1106" s="175"/>
      <c r="J1106"/>
      <c r="K1106"/>
      <c r="L1106"/>
      <c r="N1106"/>
      <c r="O1106"/>
    </row>
    <row r="1107" spans="8:15" x14ac:dyDescent="0.3">
      <c r="H1107" s="176"/>
      <c r="I1107" s="175"/>
      <c r="J1107"/>
      <c r="K1107"/>
      <c r="L1107"/>
      <c r="N1107"/>
      <c r="O1107"/>
    </row>
    <row r="1108" spans="8:15" x14ac:dyDescent="0.3">
      <c r="H1108" s="176"/>
      <c r="I1108" s="175"/>
      <c r="J1108"/>
      <c r="K1108"/>
      <c r="L1108"/>
      <c r="N1108"/>
      <c r="O1108"/>
    </row>
    <row r="1109" spans="8:15" x14ac:dyDescent="0.3">
      <c r="H1109" s="176"/>
      <c r="I1109" s="175"/>
      <c r="J1109"/>
      <c r="K1109"/>
      <c r="L1109"/>
      <c r="N1109"/>
      <c r="O1109"/>
    </row>
    <row r="1110" spans="8:15" x14ac:dyDescent="0.3">
      <c r="H1110" s="176"/>
      <c r="I1110" s="175"/>
      <c r="J1110"/>
      <c r="K1110"/>
      <c r="L1110"/>
      <c r="N1110"/>
      <c r="O1110"/>
    </row>
    <row r="1111" spans="8:15" x14ac:dyDescent="0.3">
      <c r="H1111" s="176"/>
      <c r="I1111" s="175"/>
      <c r="J1111"/>
      <c r="K1111"/>
      <c r="L1111"/>
      <c r="N1111"/>
      <c r="O1111"/>
    </row>
    <row r="1112" spans="8:15" x14ac:dyDescent="0.3">
      <c r="H1112" s="176"/>
      <c r="I1112" s="175"/>
      <c r="J1112"/>
      <c r="K1112"/>
      <c r="L1112"/>
      <c r="N1112"/>
      <c r="O1112"/>
    </row>
    <row r="1113" spans="8:15" x14ac:dyDescent="0.3">
      <c r="H1113" s="176"/>
      <c r="I1113" s="175"/>
      <c r="J1113"/>
      <c r="K1113"/>
      <c r="L1113"/>
      <c r="N1113"/>
      <c r="O1113"/>
    </row>
    <row r="1114" spans="8:15" x14ac:dyDescent="0.3">
      <c r="H1114" s="176"/>
      <c r="I1114" s="175"/>
      <c r="J1114"/>
      <c r="K1114"/>
      <c r="L1114"/>
      <c r="N1114"/>
      <c r="O1114"/>
    </row>
    <row r="1115" spans="8:15" x14ac:dyDescent="0.3">
      <c r="H1115" s="176"/>
      <c r="I1115" s="175"/>
      <c r="J1115"/>
      <c r="K1115"/>
      <c r="L1115"/>
      <c r="N1115"/>
      <c r="O1115"/>
    </row>
    <row r="1116" spans="8:15" x14ac:dyDescent="0.3">
      <c r="H1116" s="176"/>
      <c r="I1116" s="175"/>
      <c r="J1116"/>
      <c r="K1116"/>
      <c r="L1116"/>
      <c r="N1116"/>
      <c r="O1116"/>
    </row>
    <row r="1117" spans="8:15" x14ac:dyDescent="0.3">
      <c r="H1117" s="176"/>
      <c r="I1117" s="175"/>
      <c r="J1117"/>
      <c r="K1117"/>
      <c r="L1117"/>
      <c r="N1117"/>
      <c r="O1117"/>
    </row>
    <row r="1118" spans="8:15" x14ac:dyDescent="0.3">
      <c r="H1118" s="176"/>
      <c r="I1118" s="175"/>
      <c r="J1118"/>
      <c r="K1118"/>
      <c r="L1118"/>
      <c r="N1118"/>
      <c r="O1118"/>
    </row>
    <row r="1119" spans="8:15" x14ac:dyDescent="0.3">
      <c r="H1119" s="176"/>
      <c r="I1119" s="175"/>
      <c r="J1119"/>
      <c r="K1119"/>
      <c r="L1119"/>
      <c r="N1119"/>
      <c r="O1119"/>
    </row>
    <row r="1120" spans="8:15" x14ac:dyDescent="0.3">
      <c r="H1120" s="176"/>
      <c r="I1120" s="175"/>
      <c r="J1120"/>
      <c r="K1120"/>
      <c r="L1120"/>
      <c r="N1120"/>
      <c r="O1120"/>
    </row>
    <row r="1121" spans="8:15" x14ac:dyDescent="0.3">
      <c r="H1121" s="176"/>
      <c r="I1121" s="175"/>
      <c r="J1121"/>
      <c r="K1121"/>
      <c r="L1121"/>
      <c r="N1121"/>
      <c r="O1121"/>
    </row>
    <row r="1122" spans="8:15" x14ac:dyDescent="0.3">
      <c r="H1122" s="176"/>
      <c r="I1122" s="175"/>
      <c r="J1122"/>
      <c r="K1122"/>
      <c r="L1122"/>
      <c r="N1122"/>
      <c r="O1122"/>
    </row>
    <row r="1123" spans="8:15" x14ac:dyDescent="0.3">
      <c r="H1123" s="176"/>
      <c r="I1123" s="175"/>
      <c r="J1123"/>
      <c r="K1123"/>
      <c r="L1123"/>
      <c r="N1123"/>
      <c r="O1123"/>
    </row>
    <row r="1124" spans="8:15" x14ac:dyDescent="0.3">
      <c r="H1124" s="176"/>
      <c r="I1124" s="175"/>
      <c r="J1124"/>
      <c r="K1124"/>
      <c r="L1124"/>
      <c r="N1124"/>
      <c r="O1124"/>
    </row>
    <row r="1125" spans="8:15" x14ac:dyDescent="0.3">
      <c r="H1125" s="176"/>
      <c r="I1125" s="175"/>
      <c r="J1125"/>
      <c r="K1125"/>
      <c r="L1125"/>
      <c r="N1125"/>
      <c r="O1125"/>
    </row>
    <row r="1126" spans="8:15" x14ac:dyDescent="0.3">
      <c r="H1126" s="176"/>
      <c r="I1126" s="175"/>
      <c r="J1126"/>
      <c r="K1126"/>
      <c r="L1126"/>
      <c r="N1126"/>
      <c r="O1126"/>
    </row>
    <row r="1127" spans="8:15" x14ac:dyDescent="0.3">
      <c r="H1127" s="176"/>
      <c r="I1127" s="175"/>
      <c r="J1127"/>
      <c r="K1127"/>
      <c r="L1127"/>
      <c r="N1127"/>
      <c r="O1127"/>
    </row>
    <row r="1128" spans="8:15" x14ac:dyDescent="0.3">
      <c r="H1128" s="176"/>
      <c r="I1128" s="175"/>
      <c r="J1128"/>
      <c r="K1128"/>
      <c r="L1128"/>
      <c r="N1128"/>
      <c r="O1128"/>
    </row>
    <row r="1129" spans="8:15" x14ac:dyDescent="0.3">
      <c r="H1129" s="176"/>
      <c r="I1129" s="175"/>
      <c r="J1129"/>
      <c r="K1129"/>
      <c r="L1129"/>
      <c r="N1129"/>
      <c r="O1129"/>
    </row>
    <row r="1130" spans="8:15" x14ac:dyDescent="0.3">
      <c r="H1130" s="176"/>
      <c r="I1130" s="175"/>
      <c r="J1130"/>
      <c r="K1130"/>
      <c r="L1130"/>
      <c r="N1130"/>
      <c r="O1130"/>
    </row>
    <row r="1131" spans="8:15" x14ac:dyDescent="0.3">
      <c r="H1131" s="176"/>
      <c r="I1131" s="175"/>
      <c r="J1131"/>
      <c r="K1131"/>
      <c r="L1131"/>
      <c r="N1131"/>
      <c r="O1131"/>
    </row>
    <row r="1132" spans="8:15" x14ac:dyDescent="0.3">
      <c r="H1132" s="176"/>
      <c r="I1132" s="175"/>
      <c r="J1132"/>
      <c r="K1132"/>
      <c r="L1132"/>
      <c r="N1132"/>
      <c r="O1132"/>
    </row>
    <row r="1133" spans="8:15" x14ac:dyDescent="0.3">
      <c r="H1133" s="176"/>
      <c r="I1133" s="175"/>
      <c r="J1133"/>
      <c r="K1133"/>
      <c r="L1133"/>
      <c r="N1133"/>
      <c r="O1133"/>
    </row>
    <row r="1134" spans="8:15" x14ac:dyDescent="0.3">
      <c r="H1134" s="176"/>
      <c r="I1134" s="175"/>
      <c r="J1134"/>
      <c r="K1134"/>
      <c r="L1134"/>
      <c r="N1134"/>
      <c r="O1134"/>
    </row>
    <row r="1135" spans="8:15" x14ac:dyDescent="0.3">
      <c r="H1135" s="176"/>
      <c r="I1135" s="175"/>
      <c r="J1135"/>
      <c r="K1135"/>
      <c r="L1135"/>
      <c r="N1135"/>
      <c r="O1135"/>
    </row>
    <row r="1136" spans="8:15" x14ac:dyDescent="0.3">
      <c r="H1136" s="176"/>
      <c r="I1136" s="175"/>
      <c r="J1136"/>
      <c r="K1136"/>
      <c r="L1136"/>
      <c r="N1136"/>
      <c r="O1136"/>
    </row>
    <row r="1137" spans="8:15" x14ac:dyDescent="0.3">
      <c r="H1137" s="176"/>
      <c r="I1137" s="175"/>
      <c r="J1137"/>
      <c r="K1137"/>
      <c r="L1137"/>
      <c r="N1137"/>
      <c r="O1137"/>
    </row>
    <row r="1138" spans="8:15" x14ac:dyDescent="0.3">
      <c r="H1138" s="176"/>
      <c r="I1138" s="175"/>
      <c r="J1138"/>
      <c r="K1138"/>
      <c r="L1138"/>
      <c r="N1138"/>
      <c r="O1138"/>
    </row>
    <row r="1139" spans="8:15" x14ac:dyDescent="0.3">
      <c r="H1139" s="176"/>
      <c r="I1139" s="175"/>
      <c r="J1139"/>
      <c r="K1139"/>
      <c r="L1139"/>
      <c r="N1139"/>
      <c r="O1139"/>
    </row>
    <row r="1140" spans="8:15" x14ac:dyDescent="0.3">
      <c r="H1140" s="176"/>
      <c r="I1140" s="175"/>
      <c r="J1140"/>
      <c r="K1140"/>
      <c r="L1140"/>
      <c r="N1140"/>
      <c r="O1140"/>
    </row>
    <row r="1141" spans="8:15" x14ac:dyDescent="0.3">
      <c r="H1141" s="176"/>
      <c r="I1141" s="175"/>
      <c r="J1141"/>
      <c r="K1141"/>
      <c r="L1141"/>
      <c r="N1141"/>
      <c r="O1141"/>
    </row>
    <row r="1142" spans="8:15" x14ac:dyDescent="0.3">
      <c r="H1142" s="176"/>
      <c r="I1142" s="175"/>
      <c r="J1142"/>
      <c r="K1142"/>
      <c r="L1142"/>
      <c r="N1142"/>
      <c r="O1142"/>
    </row>
    <row r="1143" spans="8:15" x14ac:dyDescent="0.3">
      <c r="H1143" s="176"/>
      <c r="I1143" s="175"/>
      <c r="J1143"/>
      <c r="K1143"/>
      <c r="L1143"/>
      <c r="N1143"/>
      <c r="O1143"/>
    </row>
    <row r="1144" spans="8:15" x14ac:dyDescent="0.3">
      <c r="H1144" s="176"/>
      <c r="I1144" s="175"/>
      <c r="J1144"/>
      <c r="K1144"/>
      <c r="L1144"/>
      <c r="N1144"/>
      <c r="O1144"/>
    </row>
    <row r="1145" spans="8:15" x14ac:dyDescent="0.3">
      <c r="H1145" s="176"/>
      <c r="I1145" s="175"/>
      <c r="J1145"/>
      <c r="K1145"/>
      <c r="L1145"/>
      <c r="N1145"/>
      <c r="O1145"/>
    </row>
    <row r="1146" spans="8:15" x14ac:dyDescent="0.3">
      <c r="H1146" s="176"/>
      <c r="I1146" s="175"/>
      <c r="J1146"/>
      <c r="K1146"/>
      <c r="L1146"/>
      <c r="N1146"/>
      <c r="O1146"/>
    </row>
    <row r="1147" spans="8:15" x14ac:dyDescent="0.3">
      <c r="H1147" s="176"/>
      <c r="I1147" s="175"/>
      <c r="J1147"/>
      <c r="K1147"/>
      <c r="L1147"/>
      <c r="N1147"/>
      <c r="O1147"/>
    </row>
    <row r="1148" spans="8:15" x14ac:dyDescent="0.3">
      <c r="H1148" s="176"/>
      <c r="I1148" s="175"/>
      <c r="J1148"/>
      <c r="K1148"/>
      <c r="L1148"/>
      <c r="N1148"/>
      <c r="O1148"/>
    </row>
    <row r="1149" spans="8:15" x14ac:dyDescent="0.3">
      <c r="H1149" s="176"/>
      <c r="I1149" s="175"/>
      <c r="J1149"/>
      <c r="K1149"/>
      <c r="L1149"/>
      <c r="N1149"/>
      <c r="O1149"/>
    </row>
    <row r="1150" spans="8:15" x14ac:dyDescent="0.3">
      <c r="H1150" s="176"/>
      <c r="I1150" s="175"/>
      <c r="J1150"/>
      <c r="K1150"/>
      <c r="L1150"/>
      <c r="N1150"/>
      <c r="O1150"/>
    </row>
    <row r="1151" spans="8:15" x14ac:dyDescent="0.3">
      <c r="H1151" s="176"/>
      <c r="I1151" s="175"/>
      <c r="J1151"/>
      <c r="K1151"/>
      <c r="L1151"/>
      <c r="N1151"/>
      <c r="O1151"/>
    </row>
    <row r="1152" spans="8:15" x14ac:dyDescent="0.3">
      <c r="H1152" s="176"/>
      <c r="I1152" s="175"/>
      <c r="J1152"/>
      <c r="K1152"/>
      <c r="L1152"/>
      <c r="N1152"/>
      <c r="O1152"/>
    </row>
    <row r="1153" spans="8:15" x14ac:dyDescent="0.3">
      <c r="H1153" s="176"/>
      <c r="I1153" s="175"/>
      <c r="J1153"/>
      <c r="K1153"/>
      <c r="L1153"/>
      <c r="N1153"/>
      <c r="O1153"/>
    </row>
    <row r="1154" spans="8:15" x14ac:dyDescent="0.3">
      <c r="H1154" s="176"/>
      <c r="I1154" s="175"/>
      <c r="J1154"/>
      <c r="K1154"/>
      <c r="L1154"/>
      <c r="N1154"/>
      <c r="O1154"/>
    </row>
    <row r="1155" spans="8:15" x14ac:dyDescent="0.3">
      <c r="H1155" s="176"/>
      <c r="I1155" s="175"/>
      <c r="J1155"/>
      <c r="K1155"/>
      <c r="L1155"/>
      <c r="N1155"/>
      <c r="O1155"/>
    </row>
    <row r="1156" spans="8:15" x14ac:dyDescent="0.3">
      <c r="H1156" s="176"/>
      <c r="I1156" s="175"/>
      <c r="J1156"/>
      <c r="K1156"/>
      <c r="L1156"/>
      <c r="N1156"/>
      <c r="O1156"/>
    </row>
    <row r="1157" spans="8:15" x14ac:dyDescent="0.3">
      <c r="H1157" s="176"/>
      <c r="I1157" s="175"/>
      <c r="J1157"/>
      <c r="K1157"/>
      <c r="L1157"/>
      <c r="N1157"/>
      <c r="O1157"/>
    </row>
    <row r="1158" spans="8:15" x14ac:dyDescent="0.3">
      <c r="H1158" s="176"/>
      <c r="I1158" s="175"/>
      <c r="J1158"/>
      <c r="K1158"/>
      <c r="L1158"/>
      <c r="N1158"/>
      <c r="O1158"/>
    </row>
    <row r="1159" spans="8:15" x14ac:dyDescent="0.3">
      <c r="H1159" s="176"/>
      <c r="I1159" s="175"/>
      <c r="J1159"/>
      <c r="K1159"/>
      <c r="L1159"/>
      <c r="N1159"/>
      <c r="O1159"/>
    </row>
    <row r="1160" spans="8:15" x14ac:dyDescent="0.3">
      <c r="H1160" s="176"/>
      <c r="I1160" s="175"/>
      <c r="J1160"/>
      <c r="K1160"/>
      <c r="L1160"/>
      <c r="N1160"/>
      <c r="O1160"/>
    </row>
    <row r="1161" spans="8:15" x14ac:dyDescent="0.3">
      <c r="H1161" s="176"/>
      <c r="I1161" s="175"/>
      <c r="J1161"/>
      <c r="K1161"/>
      <c r="L1161"/>
      <c r="N1161"/>
      <c r="O1161"/>
    </row>
    <row r="1162" spans="8:15" x14ac:dyDescent="0.3">
      <c r="H1162" s="176"/>
      <c r="I1162" s="175"/>
      <c r="J1162"/>
      <c r="K1162"/>
      <c r="L1162"/>
      <c r="N1162"/>
      <c r="O1162"/>
    </row>
    <row r="1163" spans="8:15" x14ac:dyDescent="0.3">
      <c r="H1163" s="176"/>
      <c r="I1163" s="175"/>
      <c r="J1163"/>
      <c r="K1163"/>
      <c r="L1163"/>
      <c r="N1163"/>
      <c r="O1163"/>
    </row>
    <row r="1164" spans="8:15" x14ac:dyDescent="0.3">
      <c r="H1164" s="176"/>
      <c r="I1164" s="175"/>
      <c r="J1164"/>
      <c r="K1164"/>
      <c r="L1164"/>
      <c r="N1164"/>
      <c r="O1164"/>
    </row>
    <row r="1165" spans="8:15" x14ac:dyDescent="0.3">
      <c r="H1165" s="176"/>
      <c r="I1165" s="175"/>
      <c r="J1165"/>
      <c r="K1165"/>
      <c r="L1165"/>
      <c r="N1165"/>
      <c r="O1165"/>
    </row>
    <row r="1166" spans="8:15" x14ac:dyDescent="0.3">
      <c r="H1166" s="176"/>
      <c r="I1166" s="175"/>
      <c r="J1166"/>
      <c r="K1166"/>
      <c r="L1166"/>
      <c r="N1166"/>
      <c r="O1166"/>
    </row>
    <row r="1167" spans="8:15" x14ac:dyDescent="0.3">
      <c r="H1167" s="176"/>
      <c r="I1167" s="175"/>
      <c r="J1167"/>
      <c r="K1167"/>
      <c r="L1167"/>
      <c r="N1167"/>
      <c r="O1167"/>
    </row>
    <row r="1168" spans="8:15" x14ac:dyDescent="0.3">
      <c r="H1168" s="176"/>
      <c r="I1168" s="175"/>
      <c r="J1168"/>
      <c r="K1168"/>
      <c r="L1168"/>
      <c r="N1168"/>
      <c r="O1168"/>
    </row>
    <row r="1169" spans="8:15" x14ac:dyDescent="0.3">
      <c r="H1169" s="176"/>
      <c r="I1169" s="175"/>
      <c r="J1169"/>
      <c r="K1169"/>
      <c r="L1169"/>
      <c r="N1169"/>
      <c r="O1169"/>
    </row>
    <row r="1170" spans="8:15" x14ac:dyDescent="0.3">
      <c r="H1170" s="176"/>
      <c r="I1170" s="175"/>
      <c r="J1170"/>
      <c r="K1170"/>
      <c r="L1170"/>
      <c r="N1170"/>
      <c r="O1170"/>
    </row>
    <row r="1171" spans="8:15" x14ac:dyDescent="0.3">
      <c r="H1171" s="176"/>
      <c r="I1171" s="175"/>
      <c r="J1171"/>
      <c r="K1171"/>
      <c r="L1171"/>
      <c r="N1171"/>
      <c r="O1171"/>
    </row>
    <row r="1172" spans="8:15" x14ac:dyDescent="0.3">
      <c r="H1172" s="176"/>
      <c r="I1172" s="175"/>
      <c r="J1172"/>
      <c r="K1172"/>
      <c r="L1172"/>
      <c r="N1172"/>
      <c r="O1172"/>
    </row>
    <row r="1173" spans="8:15" x14ac:dyDescent="0.3">
      <c r="H1173" s="176"/>
      <c r="I1173" s="175"/>
      <c r="J1173"/>
      <c r="K1173"/>
      <c r="L1173"/>
      <c r="N1173"/>
      <c r="O1173"/>
    </row>
    <row r="1174" spans="8:15" x14ac:dyDescent="0.3">
      <c r="H1174" s="176"/>
      <c r="I1174" s="175"/>
      <c r="J1174"/>
      <c r="K1174"/>
      <c r="L1174"/>
      <c r="N1174"/>
      <c r="O1174"/>
    </row>
    <row r="1175" spans="8:15" x14ac:dyDescent="0.3">
      <c r="H1175" s="176"/>
      <c r="I1175" s="175"/>
      <c r="J1175"/>
      <c r="K1175"/>
      <c r="L1175"/>
      <c r="N1175"/>
      <c r="O1175"/>
    </row>
    <row r="1176" spans="8:15" x14ac:dyDescent="0.3">
      <c r="H1176" s="176"/>
      <c r="I1176" s="175"/>
      <c r="J1176"/>
      <c r="K1176"/>
      <c r="L1176"/>
      <c r="N1176"/>
      <c r="O1176"/>
    </row>
    <row r="1177" spans="8:15" x14ac:dyDescent="0.3">
      <c r="H1177" s="176"/>
      <c r="I1177" s="175"/>
      <c r="J1177"/>
      <c r="K1177"/>
      <c r="L1177"/>
      <c r="N1177"/>
      <c r="O1177"/>
    </row>
    <row r="1178" spans="8:15" x14ac:dyDescent="0.3">
      <c r="H1178" s="176"/>
      <c r="I1178" s="175"/>
      <c r="J1178"/>
      <c r="K1178"/>
      <c r="L1178"/>
      <c r="N1178"/>
      <c r="O1178"/>
    </row>
    <row r="1179" spans="8:15" x14ac:dyDescent="0.3">
      <c r="H1179" s="176"/>
      <c r="I1179" s="175"/>
      <c r="J1179"/>
      <c r="K1179"/>
      <c r="L1179"/>
      <c r="N1179"/>
      <c r="O1179"/>
    </row>
    <row r="1180" spans="8:15" x14ac:dyDescent="0.3">
      <c r="H1180" s="176"/>
      <c r="I1180" s="175"/>
      <c r="J1180"/>
      <c r="K1180"/>
      <c r="L1180"/>
      <c r="N1180"/>
      <c r="O1180"/>
    </row>
    <row r="1181" spans="8:15" x14ac:dyDescent="0.3">
      <c r="H1181" s="176"/>
      <c r="I1181" s="175"/>
      <c r="J1181"/>
      <c r="K1181"/>
      <c r="L1181"/>
      <c r="N1181"/>
      <c r="O1181"/>
    </row>
    <row r="1182" spans="8:15" x14ac:dyDescent="0.3">
      <c r="H1182" s="176"/>
      <c r="I1182" s="175"/>
      <c r="J1182"/>
      <c r="K1182"/>
      <c r="L1182"/>
      <c r="N1182"/>
      <c r="O1182"/>
    </row>
    <row r="1183" spans="8:15" x14ac:dyDescent="0.3">
      <c r="H1183" s="176"/>
      <c r="I1183" s="175"/>
      <c r="J1183"/>
      <c r="K1183"/>
      <c r="L1183"/>
      <c r="N1183"/>
      <c r="O1183"/>
    </row>
    <row r="1184" spans="8:15" x14ac:dyDescent="0.3">
      <c r="H1184" s="176"/>
      <c r="I1184" s="175"/>
      <c r="J1184"/>
      <c r="K1184"/>
      <c r="L1184"/>
      <c r="N1184"/>
      <c r="O1184"/>
    </row>
    <row r="1185" spans="8:15" x14ac:dyDescent="0.3">
      <c r="H1185" s="176"/>
      <c r="I1185" s="175"/>
      <c r="J1185"/>
      <c r="K1185"/>
      <c r="L1185"/>
      <c r="N1185"/>
      <c r="O1185"/>
    </row>
    <row r="1186" spans="8:15" x14ac:dyDescent="0.3">
      <c r="H1186" s="176"/>
      <c r="I1186" s="175"/>
      <c r="J1186"/>
      <c r="K1186"/>
      <c r="L1186"/>
      <c r="N1186"/>
      <c r="O1186"/>
    </row>
    <row r="1187" spans="8:15" x14ac:dyDescent="0.3">
      <c r="H1187" s="176"/>
      <c r="I1187" s="175"/>
      <c r="J1187"/>
      <c r="K1187"/>
      <c r="L1187"/>
      <c r="N1187"/>
      <c r="O1187"/>
    </row>
    <row r="1188" spans="8:15" x14ac:dyDescent="0.3">
      <c r="H1188" s="176"/>
      <c r="I1188" s="175"/>
      <c r="J1188"/>
      <c r="K1188"/>
      <c r="L1188"/>
      <c r="N1188"/>
      <c r="O1188"/>
    </row>
    <row r="1189" spans="8:15" x14ac:dyDescent="0.3">
      <c r="H1189" s="176"/>
      <c r="I1189" s="175"/>
      <c r="J1189"/>
      <c r="K1189"/>
      <c r="L1189"/>
      <c r="N1189"/>
      <c r="O1189"/>
    </row>
    <row r="1190" spans="8:15" x14ac:dyDescent="0.3">
      <c r="H1190" s="176"/>
      <c r="I1190" s="175"/>
      <c r="J1190"/>
      <c r="K1190"/>
      <c r="L1190"/>
      <c r="N1190"/>
      <c r="O1190"/>
    </row>
    <row r="1191" spans="8:15" x14ac:dyDescent="0.3">
      <c r="H1191" s="176"/>
      <c r="I1191" s="175"/>
      <c r="J1191"/>
      <c r="K1191"/>
      <c r="L1191"/>
      <c r="N1191"/>
      <c r="O1191"/>
    </row>
    <row r="1192" spans="8:15" x14ac:dyDescent="0.3">
      <c r="H1192" s="176"/>
      <c r="I1192" s="175"/>
      <c r="J1192"/>
      <c r="K1192"/>
      <c r="L1192"/>
      <c r="N1192"/>
      <c r="O1192"/>
    </row>
    <row r="1193" spans="8:15" x14ac:dyDescent="0.3">
      <c r="H1193" s="176"/>
      <c r="I1193" s="175"/>
      <c r="J1193"/>
      <c r="K1193"/>
      <c r="L1193"/>
      <c r="N1193"/>
      <c r="O1193"/>
    </row>
    <row r="1194" spans="8:15" x14ac:dyDescent="0.3">
      <c r="H1194" s="176"/>
      <c r="I1194" s="175"/>
      <c r="J1194"/>
      <c r="K1194"/>
      <c r="L1194"/>
      <c r="N1194"/>
      <c r="O1194"/>
    </row>
    <row r="1195" spans="8:15" x14ac:dyDescent="0.3">
      <c r="H1195" s="176"/>
      <c r="I1195" s="175"/>
      <c r="J1195"/>
      <c r="K1195"/>
      <c r="L1195"/>
      <c r="N1195"/>
      <c r="O1195"/>
    </row>
    <row r="1196" spans="8:15" x14ac:dyDescent="0.3">
      <c r="H1196" s="176"/>
      <c r="I1196" s="175"/>
      <c r="J1196"/>
      <c r="K1196"/>
      <c r="L1196"/>
      <c r="N1196"/>
      <c r="O1196"/>
    </row>
    <row r="1197" spans="8:15" x14ac:dyDescent="0.3">
      <c r="H1197" s="176"/>
      <c r="I1197" s="175"/>
      <c r="J1197"/>
      <c r="K1197"/>
      <c r="L1197"/>
      <c r="N1197"/>
      <c r="O1197"/>
    </row>
    <row r="1198" spans="8:15" x14ac:dyDescent="0.3">
      <c r="H1198" s="176"/>
      <c r="I1198" s="175"/>
      <c r="J1198"/>
      <c r="K1198"/>
      <c r="L1198"/>
      <c r="N1198"/>
      <c r="O1198"/>
    </row>
    <row r="1199" spans="8:15" x14ac:dyDescent="0.3">
      <c r="H1199" s="176"/>
      <c r="I1199" s="175"/>
      <c r="J1199"/>
      <c r="K1199"/>
      <c r="L1199"/>
      <c r="N1199"/>
      <c r="O1199"/>
    </row>
    <row r="1200" spans="8:15" x14ac:dyDescent="0.3">
      <c r="H1200" s="176"/>
      <c r="I1200" s="175"/>
      <c r="J1200"/>
      <c r="K1200"/>
      <c r="L1200"/>
      <c r="N1200"/>
      <c r="O1200"/>
    </row>
    <row r="1201" spans="8:15" x14ac:dyDescent="0.3">
      <c r="H1201" s="176"/>
      <c r="I1201" s="175"/>
      <c r="J1201"/>
      <c r="K1201"/>
      <c r="L1201"/>
      <c r="N1201"/>
      <c r="O1201"/>
    </row>
    <row r="1202" spans="8:15" x14ac:dyDescent="0.3">
      <c r="H1202" s="176"/>
      <c r="I1202" s="175"/>
      <c r="J1202"/>
      <c r="K1202"/>
      <c r="L1202"/>
      <c r="N1202"/>
      <c r="O1202"/>
    </row>
    <row r="1203" spans="8:15" x14ac:dyDescent="0.3">
      <c r="H1203" s="176"/>
      <c r="I1203" s="175"/>
      <c r="J1203"/>
      <c r="K1203"/>
      <c r="L1203"/>
      <c r="N1203"/>
      <c r="O1203"/>
    </row>
    <row r="1204" spans="8:15" x14ac:dyDescent="0.3">
      <c r="H1204" s="176"/>
      <c r="I1204" s="175"/>
      <c r="J1204"/>
      <c r="K1204"/>
      <c r="L1204"/>
      <c r="N1204"/>
      <c r="O1204"/>
    </row>
    <row r="1205" spans="8:15" x14ac:dyDescent="0.3">
      <c r="H1205" s="176"/>
      <c r="I1205" s="175"/>
      <c r="J1205"/>
      <c r="K1205"/>
      <c r="L1205"/>
      <c r="N1205"/>
      <c r="O1205"/>
    </row>
    <row r="1206" spans="8:15" x14ac:dyDescent="0.3">
      <c r="H1206" s="176"/>
      <c r="I1206" s="175"/>
      <c r="J1206"/>
      <c r="K1206"/>
      <c r="L1206"/>
      <c r="N1206"/>
      <c r="O1206"/>
    </row>
    <row r="1207" spans="8:15" x14ac:dyDescent="0.3">
      <c r="H1207" s="176"/>
      <c r="I1207" s="175"/>
      <c r="J1207"/>
      <c r="K1207"/>
      <c r="L1207"/>
      <c r="N1207"/>
      <c r="O1207"/>
    </row>
    <row r="1208" spans="8:15" x14ac:dyDescent="0.3">
      <c r="H1208" s="176"/>
      <c r="I1208" s="175"/>
      <c r="J1208"/>
      <c r="K1208"/>
      <c r="L1208"/>
      <c r="N1208"/>
      <c r="O1208"/>
    </row>
    <row r="1209" spans="8:15" x14ac:dyDescent="0.3">
      <c r="H1209" s="176"/>
      <c r="I1209" s="175"/>
      <c r="J1209"/>
      <c r="K1209"/>
      <c r="L1209"/>
      <c r="N1209"/>
      <c r="O1209"/>
    </row>
    <row r="1210" spans="8:15" x14ac:dyDescent="0.3">
      <c r="H1210" s="176"/>
      <c r="I1210" s="175"/>
      <c r="J1210"/>
      <c r="K1210"/>
      <c r="L1210"/>
      <c r="N1210"/>
      <c r="O1210"/>
    </row>
    <row r="1211" spans="8:15" x14ac:dyDescent="0.3">
      <c r="H1211" s="176"/>
      <c r="I1211" s="175"/>
      <c r="J1211"/>
      <c r="K1211"/>
      <c r="L1211"/>
      <c r="N1211"/>
      <c r="O1211"/>
    </row>
    <row r="1212" spans="8:15" x14ac:dyDescent="0.3">
      <c r="H1212" s="176"/>
      <c r="I1212" s="175"/>
      <c r="J1212"/>
      <c r="K1212"/>
      <c r="L1212"/>
      <c r="N1212"/>
      <c r="O1212"/>
    </row>
    <row r="1213" spans="8:15" x14ac:dyDescent="0.3">
      <c r="H1213" s="176"/>
      <c r="I1213" s="175"/>
      <c r="J1213"/>
      <c r="K1213"/>
      <c r="L1213"/>
      <c r="N1213"/>
      <c r="O1213"/>
    </row>
    <row r="1214" spans="8:15" x14ac:dyDescent="0.3">
      <c r="H1214" s="176"/>
      <c r="I1214" s="175"/>
      <c r="J1214"/>
      <c r="K1214"/>
      <c r="L1214"/>
      <c r="N1214"/>
      <c r="O1214"/>
    </row>
    <row r="1215" spans="8:15" x14ac:dyDescent="0.3">
      <c r="H1215" s="176"/>
      <c r="I1215" s="175"/>
      <c r="J1215"/>
      <c r="K1215"/>
      <c r="L1215"/>
      <c r="N1215"/>
      <c r="O1215"/>
    </row>
    <row r="1216" spans="8:15" x14ac:dyDescent="0.3">
      <c r="H1216" s="176"/>
      <c r="I1216" s="175"/>
      <c r="J1216"/>
      <c r="K1216"/>
      <c r="L1216"/>
      <c r="N1216"/>
      <c r="O1216"/>
    </row>
    <row r="1217" spans="8:15" x14ac:dyDescent="0.3">
      <c r="H1217" s="176"/>
      <c r="I1217" s="175"/>
      <c r="J1217"/>
      <c r="K1217"/>
      <c r="L1217"/>
      <c r="N1217"/>
      <c r="O1217"/>
    </row>
    <row r="1218" spans="8:15" x14ac:dyDescent="0.3">
      <c r="H1218" s="176"/>
      <c r="I1218" s="175"/>
      <c r="J1218"/>
      <c r="K1218"/>
      <c r="L1218"/>
      <c r="N1218"/>
      <c r="O1218"/>
    </row>
    <row r="1219" spans="8:15" x14ac:dyDescent="0.3">
      <c r="H1219" s="176"/>
      <c r="I1219" s="175"/>
      <c r="J1219"/>
      <c r="K1219"/>
      <c r="L1219"/>
      <c r="N1219"/>
      <c r="O1219"/>
    </row>
    <row r="1220" spans="8:15" x14ac:dyDescent="0.3">
      <c r="H1220" s="176"/>
      <c r="I1220" s="175"/>
      <c r="J1220"/>
      <c r="K1220"/>
      <c r="L1220"/>
      <c r="N1220"/>
      <c r="O1220"/>
    </row>
    <row r="1221" spans="8:15" x14ac:dyDescent="0.3">
      <c r="H1221" s="176"/>
      <c r="I1221" s="175"/>
      <c r="J1221"/>
      <c r="K1221"/>
      <c r="L1221"/>
      <c r="N1221"/>
      <c r="O1221"/>
    </row>
    <row r="1222" spans="8:15" x14ac:dyDescent="0.3">
      <c r="H1222" s="176"/>
      <c r="I1222" s="175"/>
      <c r="J1222"/>
      <c r="K1222"/>
      <c r="L1222"/>
      <c r="N1222"/>
      <c r="O1222"/>
    </row>
    <row r="1223" spans="8:15" x14ac:dyDescent="0.3">
      <c r="H1223" s="176"/>
      <c r="I1223" s="175"/>
      <c r="J1223"/>
      <c r="K1223"/>
      <c r="L1223"/>
      <c r="N1223"/>
      <c r="O1223"/>
    </row>
    <row r="1224" spans="8:15" x14ac:dyDescent="0.3">
      <c r="H1224" s="176"/>
      <c r="I1224" s="175"/>
      <c r="J1224"/>
      <c r="K1224"/>
      <c r="L1224"/>
      <c r="N1224"/>
      <c r="O1224"/>
    </row>
    <row r="1225" spans="8:15" x14ac:dyDescent="0.3">
      <c r="H1225" s="176"/>
      <c r="I1225" s="175"/>
      <c r="J1225"/>
      <c r="K1225"/>
      <c r="L1225"/>
      <c r="N1225"/>
      <c r="O1225"/>
    </row>
    <row r="1226" spans="8:15" x14ac:dyDescent="0.3">
      <c r="H1226" s="176"/>
      <c r="I1226" s="175"/>
      <c r="J1226"/>
      <c r="K1226"/>
      <c r="L1226"/>
      <c r="N1226"/>
      <c r="O1226"/>
    </row>
    <row r="1227" spans="8:15" x14ac:dyDescent="0.3">
      <c r="H1227" s="176"/>
      <c r="I1227" s="175"/>
      <c r="J1227"/>
      <c r="K1227"/>
      <c r="L1227"/>
      <c r="N1227"/>
      <c r="O1227"/>
    </row>
    <row r="1228" spans="8:15" x14ac:dyDescent="0.3">
      <c r="H1228" s="176"/>
      <c r="I1228" s="175"/>
      <c r="J1228"/>
      <c r="K1228"/>
      <c r="L1228"/>
      <c r="N1228"/>
      <c r="O1228"/>
    </row>
    <row r="1229" spans="8:15" x14ac:dyDescent="0.3">
      <c r="H1229" s="176"/>
      <c r="I1229" s="175"/>
      <c r="J1229"/>
      <c r="K1229"/>
      <c r="L1229"/>
      <c r="N1229"/>
      <c r="O1229"/>
    </row>
    <row r="1230" spans="8:15" x14ac:dyDescent="0.3">
      <c r="H1230" s="176"/>
      <c r="I1230" s="175"/>
      <c r="J1230"/>
      <c r="K1230"/>
      <c r="L1230"/>
      <c r="N1230"/>
      <c r="O1230"/>
    </row>
    <row r="1231" spans="8:15" x14ac:dyDescent="0.3">
      <c r="H1231" s="176"/>
      <c r="I1231" s="175"/>
      <c r="J1231"/>
      <c r="K1231"/>
      <c r="L1231"/>
      <c r="N1231"/>
      <c r="O1231"/>
    </row>
    <row r="1232" spans="8:15" x14ac:dyDescent="0.3">
      <c r="H1232" s="176"/>
      <c r="I1232" s="175"/>
      <c r="J1232"/>
      <c r="K1232"/>
      <c r="L1232"/>
      <c r="N1232"/>
      <c r="O1232"/>
    </row>
    <row r="1233" spans="8:15" x14ac:dyDescent="0.3">
      <c r="H1233" s="176"/>
      <c r="I1233" s="175"/>
      <c r="J1233"/>
      <c r="K1233"/>
      <c r="L1233"/>
      <c r="N1233"/>
      <c r="O1233"/>
    </row>
    <row r="1234" spans="8:15" x14ac:dyDescent="0.3">
      <c r="H1234" s="176"/>
      <c r="I1234" s="175"/>
      <c r="J1234"/>
      <c r="K1234"/>
      <c r="L1234"/>
      <c r="N1234"/>
      <c r="O1234"/>
    </row>
    <row r="1235" spans="8:15" x14ac:dyDescent="0.3">
      <c r="H1235" s="176"/>
      <c r="I1235" s="175"/>
      <c r="J1235"/>
      <c r="K1235"/>
      <c r="L1235"/>
      <c r="N1235"/>
      <c r="O1235"/>
    </row>
    <row r="1236" spans="8:15" x14ac:dyDescent="0.3">
      <c r="H1236" s="176"/>
      <c r="I1236" s="175"/>
      <c r="J1236"/>
      <c r="K1236"/>
      <c r="L1236"/>
      <c r="N1236"/>
      <c r="O1236"/>
    </row>
    <row r="1237" spans="8:15" x14ac:dyDescent="0.3">
      <c r="H1237" s="176"/>
      <c r="I1237" s="175"/>
      <c r="J1237"/>
      <c r="K1237"/>
      <c r="L1237"/>
      <c r="N1237"/>
      <c r="O1237"/>
    </row>
    <row r="1238" spans="8:15" x14ac:dyDescent="0.3">
      <c r="H1238" s="176"/>
      <c r="I1238" s="175"/>
      <c r="J1238"/>
      <c r="K1238"/>
      <c r="L1238"/>
      <c r="N1238"/>
      <c r="O1238"/>
    </row>
    <row r="1239" spans="8:15" x14ac:dyDescent="0.3">
      <c r="H1239" s="176"/>
      <c r="I1239" s="175"/>
      <c r="J1239"/>
      <c r="K1239"/>
      <c r="L1239"/>
      <c r="N1239"/>
      <c r="O1239"/>
    </row>
    <row r="1240" spans="8:15" x14ac:dyDescent="0.3">
      <c r="H1240" s="176"/>
      <c r="I1240" s="175"/>
      <c r="J1240"/>
      <c r="K1240"/>
      <c r="L1240"/>
      <c r="N1240"/>
      <c r="O1240"/>
    </row>
    <row r="1241" spans="8:15" x14ac:dyDescent="0.3">
      <c r="H1241" s="176"/>
      <c r="I1241" s="175"/>
      <c r="J1241"/>
      <c r="K1241"/>
      <c r="L1241"/>
      <c r="N1241"/>
      <c r="O1241"/>
    </row>
    <row r="1242" spans="8:15" x14ac:dyDescent="0.3">
      <c r="H1242" s="176"/>
      <c r="I1242" s="175"/>
      <c r="J1242"/>
      <c r="K1242"/>
      <c r="L1242"/>
      <c r="N1242"/>
      <c r="O1242"/>
    </row>
    <row r="1243" spans="8:15" x14ac:dyDescent="0.3">
      <c r="H1243" s="176"/>
      <c r="I1243" s="175"/>
      <c r="J1243"/>
      <c r="K1243"/>
      <c r="L1243"/>
      <c r="N1243"/>
      <c r="O1243"/>
    </row>
    <row r="1244" spans="8:15" x14ac:dyDescent="0.3">
      <c r="H1244" s="176"/>
      <c r="I1244" s="175"/>
      <c r="J1244"/>
      <c r="K1244"/>
      <c r="L1244"/>
      <c r="N1244"/>
      <c r="O1244"/>
    </row>
    <row r="1245" spans="8:15" x14ac:dyDescent="0.3">
      <c r="H1245" s="176"/>
      <c r="I1245" s="175"/>
      <c r="J1245"/>
      <c r="K1245"/>
      <c r="L1245"/>
      <c r="N1245"/>
      <c r="O1245"/>
    </row>
    <row r="1246" spans="8:15" x14ac:dyDescent="0.3">
      <c r="H1246" s="176"/>
      <c r="I1246" s="175"/>
      <c r="J1246"/>
      <c r="K1246"/>
      <c r="L1246"/>
      <c r="N1246"/>
      <c r="O1246"/>
    </row>
    <row r="1247" spans="8:15" x14ac:dyDescent="0.3">
      <c r="H1247" s="176"/>
      <c r="I1247" s="175"/>
      <c r="J1247"/>
      <c r="K1247"/>
      <c r="L1247"/>
      <c r="N1247"/>
      <c r="O1247"/>
    </row>
    <row r="1248" spans="8:15" x14ac:dyDescent="0.3">
      <c r="H1248" s="176"/>
      <c r="I1248" s="175"/>
      <c r="J1248"/>
      <c r="K1248"/>
      <c r="L1248"/>
      <c r="N1248"/>
      <c r="O1248"/>
    </row>
    <row r="1249" spans="8:15" x14ac:dyDescent="0.3">
      <c r="H1249" s="176"/>
      <c r="I1249" s="175"/>
      <c r="J1249"/>
      <c r="K1249"/>
      <c r="L1249"/>
      <c r="N1249"/>
      <c r="O1249"/>
    </row>
    <row r="1250" spans="8:15" x14ac:dyDescent="0.3">
      <c r="H1250" s="176"/>
      <c r="I1250" s="175"/>
      <c r="J1250"/>
      <c r="K1250"/>
      <c r="L1250"/>
      <c r="N1250"/>
      <c r="O1250"/>
    </row>
    <row r="1251" spans="8:15" x14ac:dyDescent="0.3">
      <c r="H1251" s="176"/>
      <c r="I1251" s="175"/>
      <c r="J1251"/>
      <c r="K1251"/>
      <c r="L1251"/>
      <c r="N1251"/>
      <c r="O1251"/>
    </row>
    <row r="1252" spans="8:15" x14ac:dyDescent="0.3">
      <c r="H1252" s="176"/>
      <c r="I1252" s="175"/>
      <c r="J1252"/>
      <c r="K1252"/>
      <c r="L1252"/>
      <c r="N1252"/>
      <c r="O1252"/>
    </row>
    <row r="1253" spans="8:15" x14ac:dyDescent="0.3">
      <c r="H1253" s="176"/>
      <c r="I1253" s="175"/>
      <c r="J1253"/>
      <c r="K1253"/>
      <c r="L1253"/>
      <c r="N1253"/>
      <c r="O1253"/>
    </row>
    <row r="1254" spans="8:15" x14ac:dyDescent="0.3">
      <c r="H1254" s="176"/>
      <c r="I1254" s="175"/>
      <c r="J1254"/>
      <c r="K1254"/>
      <c r="L1254"/>
      <c r="N1254"/>
      <c r="O1254"/>
    </row>
    <row r="1255" spans="8:15" x14ac:dyDescent="0.3">
      <c r="H1255" s="176"/>
      <c r="I1255" s="175"/>
      <c r="J1255"/>
      <c r="K1255"/>
      <c r="L1255"/>
      <c r="N1255"/>
      <c r="O1255"/>
    </row>
    <row r="1256" spans="8:15" x14ac:dyDescent="0.3">
      <c r="H1256" s="176"/>
      <c r="I1256" s="175"/>
      <c r="J1256"/>
      <c r="K1256"/>
      <c r="L1256"/>
      <c r="N1256"/>
      <c r="O1256"/>
    </row>
    <row r="1257" spans="8:15" x14ac:dyDescent="0.3">
      <c r="H1257" s="176"/>
      <c r="I1257" s="175"/>
      <c r="J1257"/>
      <c r="K1257"/>
      <c r="L1257"/>
      <c r="N1257"/>
      <c r="O1257"/>
    </row>
    <row r="1258" spans="8:15" x14ac:dyDescent="0.3">
      <c r="H1258" s="176"/>
      <c r="I1258" s="175"/>
      <c r="J1258"/>
      <c r="K1258"/>
      <c r="L1258"/>
      <c r="N1258"/>
      <c r="O1258"/>
    </row>
    <row r="1259" spans="8:15" x14ac:dyDescent="0.3">
      <c r="H1259" s="176"/>
      <c r="I1259" s="175"/>
      <c r="J1259"/>
      <c r="K1259"/>
      <c r="L1259"/>
      <c r="N1259"/>
      <c r="O1259"/>
    </row>
    <row r="1260" spans="8:15" x14ac:dyDescent="0.3">
      <c r="H1260" s="176"/>
      <c r="I1260" s="175"/>
      <c r="J1260"/>
      <c r="K1260"/>
      <c r="L1260"/>
      <c r="N1260"/>
      <c r="O1260"/>
    </row>
    <row r="1261" spans="8:15" x14ac:dyDescent="0.3">
      <c r="H1261" s="176"/>
      <c r="I1261" s="175"/>
      <c r="J1261"/>
      <c r="K1261"/>
      <c r="L1261"/>
      <c r="N1261"/>
      <c r="O1261"/>
    </row>
    <row r="1262" spans="8:15" x14ac:dyDescent="0.3">
      <c r="H1262" s="176"/>
      <c r="I1262" s="175"/>
      <c r="J1262"/>
      <c r="K1262"/>
      <c r="L1262"/>
      <c r="N1262"/>
      <c r="O1262"/>
    </row>
    <row r="1263" spans="8:15" x14ac:dyDescent="0.3">
      <c r="H1263" s="176"/>
      <c r="I1263" s="175"/>
      <c r="J1263"/>
      <c r="K1263"/>
      <c r="L1263"/>
      <c r="N1263"/>
      <c r="O1263"/>
    </row>
    <row r="1264" spans="8:15" x14ac:dyDescent="0.3">
      <c r="H1264" s="176"/>
      <c r="I1264" s="175"/>
      <c r="J1264"/>
      <c r="K1264"/>
      <c r="L1264"/>
      <c r="N1264"/>
      <c r="O1264"/>
    </row>
    <row r="1265" spans="8:15" x14ac:dyDescent="0.3">
      <c r="H1265" s="176"/>
      <c r="I1265" s="175"/>
      <c r="J1265"/>
      <c r="K1265"/>
      <c r="L1265"/>
      <c r="N1265"/>
      <c r="O1265"/>
    </row>
    <row r="1266" spans="8:15" x14ac:dyDescent="0.3">
      <c r="H1266" s="176"/>
      <c r="I1266" s="175"/>
      <c r="J1266"/>
      <c r="K1266"/>
      <c r="L1266"/>
      <c r="N1266"/>
      <c r="O1266"/>
    </row>
    <row r="1267" spans="8:15" x14ac:dyDescent="0.3">
      <c r="H1267" s="176"/>
      <c r="I1267" s="175"/>
      <c r="J1267"/>
      <c r="K1267"/>
      <c r="L1267"/>
      <c r="N1267"/>
      <c r="O1267"/>
    </row>
    <row r="1268" spans="8:15" x14ac:dyDescent="0.3">
      <c r="H1268" s="176"/>
      <c r="I1268" s="175"/>
      <c r="J1268"/>
      <c r="K1268"/>
      <c r="L1268"/>
      <c r="N1268"/>
      <c r="O1268"/>
    </row>
    <row r="1269" spans="8:15" x14ac:dyDescent="0.3">
      <c r="H1269" s="176"/>
      <c r="I1269" s="175"/>
      <c r="J1269"/>
      <c r="K1269"/>
      <c r="L1269"/>
      <c r="N1269"/>
      <c r="O1269"/>
    </row>
    <row r="1270" spans="8:15" x14ac:dyDescent="0.3">
      <c r="H1270" s="176"/>
      <c r="I1270" s="175"/>
      <c r="J1270"/>
      <c r="K1270"/>
      <c r="L1270"/>
      <c r="N1270"/>
      <c r="O1270"/>
    </row>
    <row r="1271" spans="8:15" x14ac:dyDescent="0.3">
      <c r="H1271" s="176"/>
      <c r="I1271" s="175"/>
      <c r="J1271"/>
      <c r="K1271"/>
      <c r="L1271"/>
      <c r="N1271"/>
      <c r="O1271"/>
    </row>
    <row r="1272" spans="8:15" x14ac:dyDescent="0.3">
      <c r="H1272" s="176"/>
      <c r="I1272" s="175"/>
      <c r="J1272"/>
      <c r="K1272"/>
      <c r="L1272"/>
      <c r="N1272"/>
      <c r="O1272"/>
    </row>
    <row r="1273" spans="8:15" x14ac:dyDescent="0.3">
      <c r="H1273" s="176"/>
      <c r="I1273" s="175"/>
      <c r="J1273"/>
      <c r="K1273"/>
      <c r="L1273"/>
      <c r="N1273"/>
      <c r="O1273"/>
    </row>
    <row r="1274" spans="8:15" x14ac:dyDescent="0.3">
      <c r="H1274" s="176"/>
      <c r="I1274" s="175"/>
      <c r="J1274"/>
      <c r="K1274"/>
      <c r="L1274"/>
      <c r="N1274"/>
      <c r="O1274"/>
    </row>
    <row r="1275" spans="8:15" x14ac:dyDescent="0.3">
      <c r="H1275" s="176"/>
      <c r="I1275" s="175"/>
      <c r="J1275"/>
      <c r="K1275"/>
      <c r="L1275"/>
      <c r="N1275"/>
      <c r="O1275"/>
    </row>
    <row r="1276" spans="8:15" x14ac:dyDescent="0.3">
      <c r="H1276" s="176"/>
      <c r="I1276" s="175"/>
      <c r="J1276"/>
      <c r="K1276"/>
      <c r="L1276"/>
      <c r="N1276"/>
      <c r="O1276"/>
    </row>
    <row r="1277" spans="8:15" x14ac:dyDescent="0.3">
      <c r="H1277" s="176"/>
      <c r="I1277" s="175"/>
      <c r="J1277"/>
      <c r="K1277"/>
      <c r="L1277"/>
      <c r="N1277"/>
      <c r="O1277"/>
    </row>
    <row r="1278" spans="8:15" x14ac:dyDescent="0.3">
      <c r="H1278" s="176"/>
      <c r="I1278" s="175"/>
      <c r="J1278"/>
      <c r="K1278"/>
      <c r="L1278"/>
      <c r="N1278"/>
      <c r="O1278"/>
    </row>
    <row r="1279" spans="8:15" x14ac:dyDescent="0.3">
      <c r="H1279" s="176"/>
      <c r="I1279" s="175"/>
      <c r="J1279"/>
      <c r="K1279"/>
      <c r="L1279"/>
      <c r="N1279"/>
      <c r="O1279"/>
    </row>
    <row r="1280" spans="8:15" x14ac:dyDescent="0.3">
      <c r="H1280" s="176"/>
      <c r="I1280" s="175"/>
      <c r="J1280"/>
      <c r="K1280"/>
      <c r="L1280"/>
      <c r="N1280"/>
      <c r="O1280"/>
    </row>
    <row r="1281" spans="8:15" x14ac:dyDescent="0.3">
      <c r="H1281" s="176"/>
      <c r="I1281" s="175"/>
      <c r="J1281"/>
      <c r="K1281"/>
      <c r="L1281"/>
      <c r="N1281"/>
      <c r="O1281"/>
    </row>
    <row r="1282" spans="8:15" x14ac:dyDescent="0.3">
      <c r="H1282" s="176"/>
      <c r="I1282" s="175"/>
      <c r="J1282"/>
      <c r="K1282"/>
      <c r="L1282"/>
      <c r="N1282"/>
      <c r="O1282"/>
    </row>
    <row r="1283" spans="8:15" x14ac:dyDescent="0.3">
      <c r="H1283" s="176"/>
      <c r="I1283" s="175"/>
      <c r="J1283"/>
      <c r="K1283"/>
      <c r="L1283"/>
      <c r="N1283"/>
      <c r="O1283"/>
    </row>
    <row r="1284" spans="8:15" x14ac:dyDescent="0.3">
      <c r="H1284" s="176"/>
      <c r="I1284" s="175"/>
      <c r="J1284"/>
      <c r="K1284"/>
      <c r="L1284"/>
      <c r="N1284"/>
      <c r="O1284"/>
    </row>
    <row r="1285" spans="8:15" x14ac:dyDescent="0.3">
      <c r="H1285" s="176"/>
      <c r="I1285" s="175"/>
      <c r="J1285"/>
      <c r="K1285"/>
      <c r="L1285"/>
      <c r="N1285"/>
      <c r="O1285"/>
    </row>
    <row r="1286" spans="8:15" x14ac:dyDescent="0.3">
      <c r="H1286" s="176"/>
      <c r="I1286" s="175"/>
      <c r="J1286"/>
      <c r="K1286"/>
      <c r="L1286"/>
      <c r="N1286"/>
      <c r="O1286"/>
    </row>
    <row r="1287" spans="8:15" x14ac:dyDescent="0.3">
      <c r="H1287" s="176"/>
      <c r="I1287" s="175"/>
      <c r="J1287"/>
      <c r="K1287"/>
      <c r="L1287"/>
      <c r="N1287"/>
      <c r="O1287"/>
    </row>
    <row r="1288" spans="8:15" x14ac:dyDescent="0.3">
      <c r="H1288" s="176"/>
      <c r="I1288" s="175"/>
      <c r="J1288"/>
      <c r="K1288"/>
      <c r="L1288"/>
      <c r="N1288"/>
      <c r="O1288"/>
    </row>
    <row r="1289" spans="8:15" x14ac:dyDescent="0.3">
      <c r="H1289" s="176"/>
      <c r="I1289" s="175"/>
      <c r="J1289"/>
      <c r="K1289"/>
      <c r="L1289"/>
      <c r="N1289"/>
      <c r="O1289"/>
    </row>
    <row r="1290" spans="8:15" x14ac:dyDescent="0.3">
      <c r="H1290" s="176"/>
      <c r="I1290" s="175"/>
      <c r="J1290"/>
      <c r="K1290"/>
      <c r="L1290"/>
      <c r="N1290"/>
      <c r="O1290"/>
    </row>
    <row r="1291" spans="8:15" x14ac:dyDescent="0.3">
      <c r="H1291" s="176"/>
      <c r="I1291" s="175"/>
      <c r="J1291"/>
      <c r="K1291"/>
      <c r="L1291"/>
      <c r="N1291"/>
      <c r="O1291"/>
    </row>
    <row r="1292" spans="8:15" x14ac:dyDescent="0.3">
      <c r="H1292" s="176"/>
      <c r="I1292" s="175"/>
      <c r="J1292"/>
      <c r="K1292"/>
      <c r="L1292"/>
      <c r="N1292"/>
      <c r="O1292"/>
    </row>
    <row r="1293" spans="8:15" x14ac:dyDescent="0.3">
      <c r="H1293" s="176"/>
      <c r="I1293" s="175"/>
      <c r="J1293"/>
      <c r="K1293"/>
      <c r="L1293"/>
      <c r="N1293"/>
      <c r="O1293"/>
    </row>
    <row r="1294" spans="8:15" x14ac:dyDescent="0.3">
      <c r="H1294" s="176"/>
      <c r="I1294" s="175"/>
      <c r="J1294"/>
      <c r="K1294"/>
      <c r="L1294"/>
      <c r="N1294"/>
      <c r="O1294"/>
    </row>
    <row r="1295" spans="8:15" x14ac:dyDescent="0.3">
      <c r="H1295" s="176"/>
      <c r="I1295" s="175"/>
      <c r="J1295"/>
      <c r="K1295"/>
      <c r="L1295"/>
      <c r="N1295"/>
      <c r="O1295"/>
    </row>
    <row r="1296" spans="8:15" x14ac:dyDescent="0.3">
      <c r="H1296" s="176"/>
      <c r="I1296" s="175"/>
      <c r="J1296"/>
      <c r="K1296"/>
      <c r="L1296"/>
      <c r="N1296"/>
      <c r="O1296"/>
    </row>
    <row r="1297" spans="8:15" x14ac:dyDescent="0.3">
      <c r="H1297" s="176"/>
      <c r="I1297" s="175"/>
      <c r="J1297"/>
      <c r="K1297"/>
      <c r="L1297"/>
      <c r="N1297"/>
      <c r="O1297"/>
    </row>
    <row r="1298" spans="8:15" x14ac:dyDescent="0.3">
      <c r="H1298" s="176"/>
      <c r="I1298" s="175"/>
      <c r="J1298"/>
      <c r="K1298"/>
      <c r="L1298"/>
      <c r="N1298"/>
      <c r="O1298"/>
    </row>
    <row r="1299" spans="8:15" x14ac:dyDescent="0.3">
      <c r="H1299" s="176"/>
      <c r="I1299" s="175"/>
      <c r="J1299"/>
      <c r="K1299"/>
      <c r="L1299"/>
      <c r="N1299"/>
      <c r="O1299"/>
    </row>
    <row r="1300" spans="8:15" x14ac:dyDescent="0.3">
      <c r="H1300" s="176"/>
      <c r="I1300" s="175"/>
      <c r="J1300"/>
      <c r="K1300"/>
      <c r="L1300"/>
      <c r="N1300"/>
      <c r="O1300"/>
    </row>
    <row r="1301" spans="8:15" x14ac:dyDescent="0.3">
      <c r="H1301" s="176"/>
      <c r="I1301" s="175"/>
      <c r="J1301"/>
      <c r="K1301"/>
      <c r="L1301"/>
      <c r="N1301"/>
      <c r="O1301"/>
    </row>
    <row r="1302" spans="8:15" x14ac:dyDescent="0.3">
      <c r="H1302" s="176"/>
      <c r="I1302" s="175"/>
      <c r="J1302"/>
      <c r="K1302"/>
      <c r="L1302"/>
      <c r="N1302"/>
      <c r="O1302"/>
    </row>
    <row r="1303" spans="8:15" x14ac:dyDescent="0.3">
      <c r="H1303" s="176"/>
      <c r="I1303" s="175"/>
      <c r="J1303"/>
      <c r="K1303"/>
      <c r="L1303"/>
      <c r="N1303"/>
      <c r="O1303"/>
    </row>
    <row r="1304" spans="8:15" x14ac:dyDescent="0.3">
      <c r="H1304" s="176"/>
      <c r="I1304" s="175"/>
      <c r="J1304"/>
      <c r="K1304"/>
      <c r="L1304"/>
      <c r="N1304"/>
      <c r="O1304"/>
    </row>
    <row r="1305" spans="8:15" x14ac:dyDescent="0.3">
      <c r="H1305" s="176"/>
      <c r="I1305" s="175"/>
      <c r="J1305"/>
      <c r="K1305"/>
      <c r="L1305"/>
      <c r="N1305"/>
      <c r="O1305"/>
    </row>
    <row r="1306" spans="8:15" x14ac:dyDescent="0.3">
      <c r="H1306" s="176"/>
      <c r="I1306" s="175"/>
      <c r="J1306"/>
      <c r="K1306"/>
      <c r="L1306"/>
      <c r="N1306"/>
      <c r="O1306"/>
    </row>
    <row r="1307" spans="8:15" x14ac:dyDescent="0.3">
      <c r="H1307" s="176"/>
      <c r="I1307" s="175"/>
      <c r="J1307"/>
      <c r="K1307"/>
      <c r="L1307"/>
      <c r="N1307"/>
      <c r="O1307"/>
    </row>
    <row r="1308" spans="8:15" x14ac:dyDescent="0.3">
      <c r="H1308" s="176"/>
      <c r="I1308" s="175"/>
      <c r="J1308"/>
      <c r="K1308"/>
      <c r="L1308"/>
      <c r="N1308"/>
      <c r="O1308"/>
    </row>
    <row r="1309" spans="8:15" x14ac:dyDescent="0.3">
      <c r="H1309" s="176"/>
      <c r="I1309" s="175"/>
      <c r="J1309"/>
      <c r="K1309"/>
      <c r="L1309"/>
      <c r="N1309"/>
      <c r="O1309"/>
    </row>
    <row r="1310" spans="8:15" x14ac:dyDescent="0.3">
      <c r="H1310" s="176"/>
      <c r="I1310" s="175"/>
      <c r="J1310"/>
      <c r="K1310"/>
      <c r="L1310"/>
      <c r="N1310"/>
      <c r="O1310"/>
    </row>
    <row r="1311" spans="8:15" x14ac:dyDescent="0.3">
      <c r="H1311" s="176"/>
      <c r="I1311" s="175"/>
      <c r="J1311"/>
      <c r="K1311"/>
      <c r="L1311"/>
      <c r="N1311"/>
      <c r="O1311"/>
    </row>
    <row r="1312" spans="8:15" x14ac:dyDescent="0.3">
      <c r="H1312" s="176"/>
      <c r="I1312" s="175"/>
      <c r="J1312"/>
      <c r="K1312"/>
      <c r="L1312"/>
      <c r="N1312"/>
      <c r="O1312"/>
    </row>
    <row r="1313" spans="8:15" x14ac:dyDescent="0.3">
      <c r="H1313" s="176"/>
      <c r="I1313" s="175"/>
      <c r="J1313"/>
      <c r="K1313"/>
      <c r="L1313"/>
      <c r="N1313"/>
      <c r="O1313"/>
    </row>
    <row r="1314" spans="8:15" x14ac:dyDescent="0.3">
      <c r="H1314" s="176"/>
      <c r="I1314" s="175"/>
      <c r="J1314"/>
      <c r="K1314"/>
      <c r="L1314"/>
      <c r="N1314"/>
      <c r="O1314"/>
    </row>
    <row r="1315" spans="8:15" x14ac:dyDescent="0.3">
      <c r="H1315" s="176"/>
      <c r="I1315" s="175"/>
      <c r="J1315"/>
      <c r="K1315"/>
      <c r="L1315"/>
      <c r="N1315"/>
      <c r="O1315"/>
    </row>
    <row r="1316" spans="8:15" x14ac:dyDescent="0.3">
      <c r="H1316" s="176"/>
      <c r="I1316" s="175"/>
      <c r="J1316"/>
      <c r="K1316"/>
      <c r="L1316"/>
      <c r="N1316"/>
      <c r="O1316"/>
    </row>
    <row r="1317" spans="8:15" x14ac:dyDescent="0.3">
      <c r="H1317" s="176"/>
      <c r="I1317" s="175"/>
      <c r="J1317"/>
      <c r="K1317"/>
      <c r="L1317"/>
      <c r="N1317"/>
      <c r="O1317"/>
    </row>
    <row r="1318" spans="8:15" x14ac:dyDescent="0.3">
      <c r="H1318" s="176"/>
      <c r="I1318" s="175"/>
      <c r="J1318"/>
      <c r="K1318"/>
      <c r="L1318"/>
      <c r="N1318"/>
      <c r="O1318"/>
    </row>
    <row r="1319" spans="8:15" x14ac:dyDescent="0.3">
      <c r="H1319" s="176"/>
      <c r="I1319" s="175"/>
      <c r="J1319"/>
      <c r="K1319"/>
      <c r="L1319"/>
      <c r="N1319"/>
      <c r="O1319"/>
    </row>
    <row r="1320" spans="8:15" x14ac:dyDescent="0.3">
      <c r="H1320" s="176"/>
      <c r="I1320" s="175"/>
      <c r="J1320"/>
      <c r="K1320"/>
      <c r="L1320"/>
      <c r="N1320"/>
      <c r="O1320"/>
    </row>
    <row r="1321" spans="8:15" x14ac:dyDescent="0.3">
      <c r="H1321" s="176"/>
      <c r="I1321" s="175"/>
      <c r="J1321"/>
      <c r="K1321"/>
      <c r="L1321"/>
      <c r="N1321"/>
      <c r="O1321"/>
    </row>
    <row r="1322" spans="8:15" x14ac:dyDescent="0.3">
      <c r="H1322" s="176"/>
      <c r="I1322" s="175"/>
      <c r="J1322"/>
      <c r="K1322"/>
      <c r="L1322"/>
      <c r="N1322"/>
      <c r="O1322"/>
    </row>
    <row r="1323" spans="8:15" x14ac:dyDescent="0.3">
      <c r="H1323" s="176"/>
      <c r="I1323" s="175"/>
      <c r="J1323"/>
      <c r="K1323"/>
      <c r="L1323"/>
      <c r="N1323"/>
      <c r="O1323"/>
    </row>
    <row r="1324" spans="8:15" x14ac:dyDescent="0.3">
      <c r="H1324" s="176"/>
      <c r="I1324" s="175"/>
      <c r="J1324"/>
      <c r="K1324"/>
      <c r="L1324"/>
      <c r="N1324"/>
      <c r="O1324"/>
    </row>
    <row r="1325" spans="8:15" x14ac:dyDescent="0.3">
      <c r="H1325" s="176"/>
      <c r="I1325" s="175"/>
      <c r="J1325"/>
      <c r="K1325"/>
      <c r="L1325"/>
      <c r="N1325"/>
      <c r="O1325"/>
    </row>
    <row r="1326" spans="8:15" x14ac:dyDescent="0.3">
      <c r="H1326" s="176"/>
      <c r="I1326" s="175"/>
      <c r="J1326"/>
      <c r="K1326"/>
      <c r="L1326"/>
      <c r="N1326"/>
      <c r="O1326"/>
    </row>
    <row r="1327" spans="8:15" x14ac:dyDescent="0.3">
      <c r="H1327" s="176"/>
      <c r="I1327" s="175"/>
      <c r="J1327"/>
      <c r="K1327"/>
      <c r="L1327"/>
      <c r="N1327"/>
      <c r="O1327"/>
    </row>
    <row r="1328" spans="8:15" x14ac:dyDescent="0.3">
      <c r="H1328" s="176"/>
      <c r="I1328" s="175"/>
      <c r="J1328"/>
      <c r="K1328"/>
      <c r="L1328"/>
      <c r="N1328"/>
      <c r="O1328"/>
    </row>
    <row r="1329" spans="8:15" x14ac:dyDescent="0.3">
      <c r="H1329" s="176"/>
      <c r="I1329" s="175"/>
      <c r="J1329"/>
      <c r="K1329"/>
      <c r="L1329"/>
      <c r="N1329"/>
      <c r="O1329"/>
    </row>
    <row r="1330" spans="8:15" x14ac:dyDescent="0.3">
      <c r="H1330" s="176"/>
      <c r="I1330" s="175"/>
      <c r="J1330"/>
      <c r="K1330"/>
      <c r="L1330"/>
      <c r="N1330"/>
      <c r="O1330"/>
    </row>
    <row r="1331" spans="8:15" x14ac:dyDescent="0.3">
      <c r="H1331" s="176"/>
      <c r="I1331" s="175"/>
      <c r="J1331"/>
      <c r="K1331"/>
      <c r="L1331"/>
      <c r="N1331"/>
      <c r="O1331"/>
    </row>
    <row r="1332" spans="8:15" x14ac:dyDescent="0.3">
      <c r="H1332" s="176"/>
      <c r="I1332" s="175"/>
      <c r="J1332"/>
      <c r="K1332"/>
      <c r="L1332"/>
      <c r="N1332"/>
      <c r="O1332"/>
    </row>
    <row r="1333" spans="8:15" x14ac:dyDescent="0.3">
      <c r="H1333" s="176"/>
      <c r="I1333" s="175"/>
      <c r="J1333"/>
      <c r="K1333"/>
      <c r="L1333"/>
      <c r="N1333"/>
      <c r="O1333"/>
    </row>
    <row r="1334" spans="8:15" x14ac:dyDescent="0.3">
      <c r="H1334" s="176"/>
      <c r="I1334" s="175"/>
      <c r="J1334"/>
      <c r="K1334"/>
      <c r="L1334"/>
      <c r="N1334"/>
      <c r="O1334"/>
    </row>
    <row r="1335" spans="8:15" x14ac:dyDescent="0.3">
      <c r="H1335" s="176"/>
      <c r="I1335" s="175"/>
      <c r="J1335"/>
      <c r="K1335"/>
      <c r="L1335"/>
      <c r="N1335"/>
      <c r="O1335"/>
    </row>
    <row r="1336" spans="8:15" x14ac:dyDescent="0.3">
      <c r="H1336" s="176"/>
      <c r="I1336" s="175"/>
      <c r="J1336"/>
      <c r="K1336"/>
      <c r="L1336"/>
      <c r="N1336"/>
      <c r="O1336"/>
    </row>
    <row r="1337" spans="8:15" x14ac:dyDescent="0.3">
      <c r="H1337" s="176"/>
      <c r="I1337" s="175"/>
      <c r="J1337"/>
      <c r="K1337"/>
      <c r="L1337"/>
      <c r="N1337"/>
      <c r="O1337"/>
    </row>
    <row r="1338" spans="8:15" x14ac:dyDescent="0.3">
      <c r="H1338" s="176"/>
      <c r="I1338" s="175"/>
      <c r="J1338"/>
      <c r="K1338"/>
      <c r="L1338"/>
      <c r="N1338"/>
      <c r="O1338"/>
    </row>
    <row r="1339" spans="8:15" x14ac:dyDescent="0.3">
      <c r="H1339" s="176"/>
      <c r="I1339" s="175"/>
      <c r="J1339"/>
      <c r="K1339"/>
      <c r="L1339"/>
      <c r="N1339"/>
      <c r="O1339"/>
    </row>
    <row r="1340" spans="8:15" x14ac:dyDescent="0.3">
      <c r="H1340" s="176"/>
      <c r="I1340" s="175"/>
      <c r="J1340"/>
      <c r="K1340"/>
      <c r="L1340"/>
      <c r="N1340"/>
      <c r="O1340"/>
    </row>
    <row r="1341" spans="8:15" x14ac:dyDescent="0.3">
      <c r="H1341" s="176"/>
      <c r="I1341" s="175"/>
      <c r="J1341"/>
      <c r="K1341"/>
      <c r="L1341"/>
      <c r="N1341"/>
      <c r="O1341"/>
    </row>
    <row r="1342" spans="8:15" x14ac:dyDescent="0.3">
      <c r="H1342" s="176"/>
      <c r="I1342" s="175"/>
      <c r="J1342"/>
      <c r="K1342"/>
      <c r="L1342"/>
      <c r="N1342"/>
      <c r="O1342"/>
    </row>
    <row r="1343" spans="8:15" x14ac:dyDescent="0.3">
      <c r="H1343" s="176"/>
      <c r="I1343" s="175"/>
      <c r="J1343"/>
      <c r="K1343"/>
      <c r="L1343"/>
      <c r="N1343"/>
      <c r="O1343"/>
    </row>
    <row r="1344" spans="8:15" x14ac:dyDescent="0.3">
      <c r="H1344" s="176"/>
      <c r="I1344" s="175"/>
      <c r="J1344"/>
      <c r="K1344"/>
      <c r="L1344"/>
      <c r="N1344"/>
      <c r="O1344"/>
    </row>
    <row r="1345" spans="8:15" x14ac:dyDescent="0.3">
      <c r="H1345" s="176"/>
      <c r="I1345" s="175"/>
      <c r="J1345"/>
      <c r="K1345"/>
      <c r="L1345"/>
      <c r="N1345"/>
      <c r="O1345"/>
    </row>
    <row r="1346" spans="8:15" x14ac:dyDescent="0.3">
      <c r="H1346" s="176"/>
      <c r="I1346" s="175"/>
      <c r="J1346"/>
      <c r="K1346"/>
      <c r="L1346"/>
      <c r="N1346"/>
      <c r="O1346"/>
    </row>
    <row r="1347" spans="8:15" x14ac:dyDescent="0.3">
      <c r="H1347" s="176"/>
      <c r="I1347" s="175"/>
      <c r="J1347"/>
      <c r="K1347"/>
      <c r="L1347"/>
      <c r="N1347"/>
      <c r="O1347"/>
    </row>
    <row r="1348" spans="8:15" x14ac:dyDescent="0.3">
      <c r="H1348" s="176"/>
      <c r="I1348" s="175"/>
      <c r="J1348"/>
      <c r="K1348"/>
      <c r="L1348"/>
      <c r="N1348"/>
      <c r="O1348"/>
    </row>
    <row r="1349" spans="8:15" x14ac:dyDescent="0.3">
      <c r="H1349" s="176"/>
      <c r="I1349" s="175"/>
      <c r="J1349"/>
      <c r="K1349"/>
      <c r="L1349"/>
      <c r="N1349"/>
      <c r="O1349"/>
    </row>
    <row r="1350" spans="8:15" x14ac:dyDescent="0.3">
      <c r="H1350" s="176"/>
      <c r="I1350" s="175"/>
      <c r="J1350"/>
      <c r="K1350"/>
      <c r="L1350"/>
      <c r="N1350"/>
      <c r="O1350"/>
    </row>
    <row r="1351" spans="8:15" x14ac:dyDescent="0.3">
      <c r="H1351" s="174"/>
      <c r="I1351"/>
      <c r="J1351"/>
      <c r="K1351"/>
      <c r="L1351"/>
      <c r="N1351"/>
      <c r="O1351"/>
    </row>
    <row r="1352" spans="8:15" x14ac:dyDescent="0.3">
      <c r="H1352" s="174"/>
      <c r="I1352"/>
      <c r="J1352"/>
      <c r="K1352"/>
      <c r="L1352"/>
      <c r="N1352"/>
      <c r="O1352"/>
    </row>
    <row r="1353" spans="8:15" x14ac:dyDescent="0.3">
      <c r="H1353" s="174"/>
      <c r="I1353"/>
      <c r="J1353"/>
      <c r="K1353"/>
      <c r="L1353"/>
      <c r="N1353"/>
      <c r="O1353"/>
    </row>
    <row r="1354" spans="8:15" x14ac:dyDescent="0.3">
      <c r="H1354" s="174"/>
      <c r="I1354"/>
      <c r="J1354"/>
      <c r="K1354"/>
      <c r="L1354"/>
      <c r="N1354"/>
      <c r="O1354"/>
    </row>
    <row r="1355" spans="8:15" x14ac:dyDescent="0.3">
      <c r="H1355" s="174"/>
      <c r="I1355"/>
      <c r="J1355"/>
      <c r="K1355"/>
      <c r="L1355"/>
      <c r="N1355"/>
      <c r="O1355"/>
    </row>
    <row r="1356" spans="8:15" x14ac:dyDescent="0.3">
      <c r="H1356" s="174"/>
      <c r="I1356"/>
      <c r="J1356"/>
      <c r="K1356"/>
      <c r="L1356"/>
      <c r="N1356"/>
      <c r="O13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LYYn Talousarvio 2023</dc:title>
  <dc:creator>Pääsihteeri</dc:creator>
  <cp:lastModifiedBy>Pääsihteeri</cp:lastModifiedBy>
  <dcterms:created xsi:type="dcterms:W3CDTF">2023-02-06T11:23:24Z</dcterms:created>
  <dcterms:modified xsi:type="dcterms:W3CDTF">2023-02-06T11:24:30Z</dcterms:modified>
</cp:coreProperties>
</file>